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585" yWindow="0" windowWidth="14160" windowHeight="11610" activeTab="2"/>
  </bookViews>
  <sheets>
    <sheet name="Cover " sheetId="16" r:id="rId1"/>
    <sheet name="SCI" sheetId="12" r:id="rId2"/>
    <sheet name="SFP" sheetId="13" r:id="rId3"/>
    <sheet name="SCF" sheetId="14" r:id="rId4"/>
    <sheet name="SCE" sheetId="17" r:id="rId5"/>
  </sheets>
  <externalReferences>
    <externalReference r:id="rId8"/>
  </externalReferences>
  <definedNames>
    <definedName name="AS2DocOpenMode" hidden="1">"AS2DocumentEdit"</definedName>
    <definedName name="_xlnm.Print_Area" localSheetId="4">'SCE'!$A$1:$M$54</definedName>
    <definedName name="_xlnm.Print_Area" localSheetId="3">'SCF'!$A$1:$F$55</definedName>
    <definedName name="_xlnm.Print_Area" localSheetId="1">'SCI'!$A$1:$G$49</definedName>
    <definedName name="_xlnm.Print_Area" localSheetId="2">'SFP'!$A$1:$F$74</definedName>
    <definedName name="wrn.Aging._.and._.Trend._.Analysis." localSheetId="0" hidden="1">{#N/A,#N/A,FALSE,"Aging Summary";#N/A,#N/A,FALSE,"Ratio Analysis";#N/A,#N/A,FALSE,"Test 120 Day Accts";#N/A,#N/A,FALSE,"Tickmarks"}</definedName>
    <definedName name="Z_0C92A18C_82C1_43C8_B8D2_6F7E21DEB0D9_.wvu.Cols" localSheetId="3" hidden="1">'SCF'!$G:$IL</definedName>
    <definedName name="Z_0C92A18C_82C1_43C8_B8D2_6F7E21DEB0D9_.wvu.Rows" localSheetId="3" hidden="1">'SCF'!#REF!</definedName>
    <definedName name="Z_2BD2C2C3_AF9C_11D6_9CEF_00D009775214_.wvu.Cols" localSheetId="3" hidden="1">'SCF'!$G:$IL</definedName>
    <definedName name="Z_2BD2C2C3_AF9C_11D6_9CEF_00D009775214_.wvu.PrintArea" localSheetId="3" hidden="1">'SCF'!$A$1:$F$31</definedName>
    <definedName name="Z_2BD2C2C3_AF9C_11D6_9CEF_00D009775214_.wvu.Rows" localSheetId="3" hidden="1">'SCF'!#REF!</definedName>
    <definedName name="Z_3DF3D3DF_0C20_498D_AC7F_CE0D39724717_.wvu.Cols" localSheetId="3" hidden="1">'SCF'!$G:$IL</definedName>
    <definedName name="Z_3DF3D3DF_0C20_498D_AC7F_CE0D39724717_.wvu.Rows" localSheetId="3" hidden="1">'SCF'!#REF!,'SCF'!#REF!</definedName>
    <definedName name="Z_92AC9888_5B7E_11D6_9CEE_00D009757B57_.wvu.Cols" localSheetId="3" hidden="1">'SCF'!#REF!</definedName>
    <definedName name="Z_9656BBF7_C4A3_41EC_B0C6_A21B380E3C2F_.wvu.Cols" localSheetId="3" hidden="1">'SCF'!#REF!</definedName>
    <definedName name="Z_9656BBF7_C4A3_41EC_B0C6_A21B380E3C2F_.wvu.Rows" localSheetId="3" hidden="1">'SCF'!#REF!,'SCF'!#REF!</definedName>
    <definedName name="_xlnm.Print_Titles" localSheetId="1">'SCI'!$1:$2</definedName>
    <definedName name="_xlnm.Print_Titles" localSheetId="2">'SFP'!$1:$3</definedName>
  </definedNames>
  <calcPr calcId="152511"/>
</workbook>
</file>

<file path=xl/sharedStrings.xml><?xml version="1.0" encoding="utf-8"?>
<sst xmlns="http://schemas.openxmlformats.org/spreadsheetml/2006/main" count="172" uniqueCount="144">
  <si>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</si>
  <si>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</si>
  <si>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</si>
  <si>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</si>
  <si>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</si>
  <si>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</si>
  <si>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</si>
  <si>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</si>
  <si>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</si>
  <si>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</si>
  <si>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</si>
  <si>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</si>
  <si>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</si>
  <si>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</si>
  <si>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</si>
  <si>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</si>
  <si>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</si>
  <si>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</si>
  <si>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</si>
  <si>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</si>
  <si>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</si>
  <si>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</si>
  <si>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</si>
  <si>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</si>
  <si>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</si>
  <si>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</si>
  <si>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</si>
  <si>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</si>
  <si>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</si>
  <si>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</si>
  <si>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</si>
  <si>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</si>
  <si>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</si>
  <si>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</si>
  <si>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</si>
  <si>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</si>
  <si>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</si>
  <si>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НЕОХИМ АД</t>
  </si>
  <si>
    <t>АФА ООД</t>
  </si>
  <si>
    <t>(Димитър Димитров)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</si>
  <si>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</si>
  <si>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</si>
  <si>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</si>
  <si>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Плащания на персонала и за социалното осигуряване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</si>
  <si>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</si>
  <si>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</si>
  <si>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</si>
  <si>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</si>
  <si>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</si>
  <si>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</si>
  <si>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</si>
  <si>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за данъци</t>
  </si>
  <si>
    <t>Платени дългосрочни банкови заеми с инвестиционно предназначение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</si>
  <si>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</si>
  <si>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</si>
  <si>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</si>
  <si>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</si>
  <si>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</si>
  <si>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</si>
  <si>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</si>
  <si>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</si>
  <si>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Зам.председател:</t>
  </si>
  <si>
    <t xml:space="preserve">УниКредит Булбанк  АД </t>
  </si>
  <si>
    <t>Дългосрочни провизии</t>
  </si>
  <si>
    <t>Васил Живков Грънчаров</t>
  </si>
  <si>
    <t>Разходи за амортизация</t>
  </si>
  <si>
    <t>Резерви</t>
  </si>
  <si>
    <t>Финансови разходи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</si>
  <si>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</si>
  <si>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</si>
  <si>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</si>
  <si>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</si>
  <si>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х.лв.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</si>
  <si>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</si>
  <si>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</si>
  <si>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</si>
  <si>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</si>
  <si>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</si>
  <si>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</si>
  <si>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 xml:space="preserve">ул."Химкомбинатска" </t>
  </si>
  <si>
    <t>Гл.Счетоводител:</t>
  </si>
  <si>
    <t>Златка Петкова Илиева</t>
  </si>
  <si>
    <t>(Златка Илиева)</t>
  </si>
  <si>
    <t>Финансови (разходи)/приходи, нетно</t>
  </si>
  <si>
    <t>Други доходи от дейността, нетно</t>
  </si>
  <si>
    <t>Разходи за суровини и материали</t>
  </si>
  <si>
    <t>Финансови приходи</t>
  </si>
  <si>
    <t>Нетекущи задължения</t>
  </si>
  <si>
    <t>Инвестиции на разположение и за продажба</t>
  </si>
  <si>
    <t>Възстановени данъци (без данъци върху печалбата)</t>
  </si>
  <si>
    <t>Салдо към 1 януари 2011 година</t>
  </si>
  <si>
    <t>Промени в собствения капитал за 2011 година</t>
  </si>
  <si>
    <t>Печалба за годината</t>
  </si>
  <si>
    <t xml:space="preserve">Задължения към персонала при пенсиониране </t>
  </si>
  <si>
    <t>Платени данъци (без данъци върху печалбата)</t>
  </si>
  <si>
    <t>Разходи за персонала</t>
  </si>
  <si>
    <t>Правителствени финансирания</t>
  </si>
  <si>
    <t>Неразпределена печалба</t>
  </si>
  <si>
    <t xml:space="preserve">                              (Димитър Димитров)</t>
  </si>
  <si>
    <t xml:space="preserve">                 (Димитър Димитров)</t>
  </si>
  <si>
    <t xml:space="preserve">Зърнени храни България АД  </t>
  </si>
  <si>
    <t>Промени в запасите от продукция и незавършено производство</t>
  </si>
  <si>
    <t>Главен счетоводител (съставител):</t>
  </si>
  <si>
    <t>Последващи оценки на задължение по пенсионни планове с дефинирани доходи</t>
  </si>
  <si>
    <t>Изпълнителен директор:</t>
  </si>
  <si>
    <t>Елена Симеонова Шопова</t>
  </si>
  <si>
    <t>Имоти, машини и оборудване</t>
  </si>
  <si>
    <t>Дългосрочни задължения към доставчици</t>
  </si>
  <si>
    <t>Нетни парични потоци използвани в инвестиционната дейност</t>
  </si>
  <si>
    <t>Общ всеобхватен доход за годината, в т.ч.</t>
  </si>
  <si>
    <t xml:space="preserve">            * други компоненти на всеобхватния доход, нетно от данъци</t>
  </si>
  <si>
    <t>Промени в собствения капитал за 2016 година</t>
  </si>
  <si>
    <t>Печалба от оперативна  дейност</t>
  </si>
  <si>
    <t>Печалба преди данък върху печалбата</t>
  </si>
  <si>
    <t>Разпределение на печалбата за дивиденти</t>
  </si>
  <si>
    <t>Изплатени дивиденти</t>
  </si>
  <si>
    <t>31 декември 2016              х.лв.</t>
  </si>
  <si>
    <t>Салдо на 31 декември 2016 година</t>
  </si>
  <si>
    <t xml:space="preserve">            * нетна печалба за годината</t>
  </si>
  <si>
    <t>Пасиви по отсрочени данъци</t>
  </si>
  <si>
    <t>Други задължения</t>
  </si>
  <si>
    <t>Ц К Б АД</t>
  </si>
  <si>
    <t>Други постъпления/(плащания), нетно</t>
  </si>
  <si>
    <t>Платени данъци върху печалбата</t>
  </si>
  <si>
    <t>Натрупани печалби</t>
  </si>
  <si>
    <t>Печалба за периода</t>
  </si>
  <si>
    <t>Салдо на 1 януари 2016 година</t>
  </si>
  <si>
    <t xml:space="preserve">            * нетна печалба за периода</t>
  </si>
  <si>
    <t>Общ всеобхватен доход за периода, в т.ч.</t>
  </si>
  <si>
    <t>Промени в собствения капитал за 2017 година</t>
  </si>
  <si>
    <t>Никола Иванов Грозев</t>
  </si>
  <si>
    <t>Нетни парични потоци (използвани в) / от оперативната дейност</t>
  </si>
  <si>
    <t>към 30 юни 2017 година</t>
  </si>
  <si>
    <t>30 юни 2017              х.лв.</t>
  </si>
  <si>
    <t>30 юни  2016              х.лв.</t>
  </si>
  <si>
    <t>30 юни 2016              х.лв.</t>
  </si>
  <si>
    <t>Салдо на 30 юни 2017 година</t>
  </si>
  <si>
    <t>Нетни парични потоци използвани във финансовата дейност</t>
  </si>
  <si>
    <t xml:space="preserve">Нетно (намаление) / увеличение на паричните средства и паричните еквиваленти </t>
  </si>
  <si>
    <t>Парични средства и парични еквиваленти на 30 юни</t>
  </si>
  <si>
    <t>Мартина Михаела Аубергер (от 29.06.2017)</t>
  </si>
  <si>
    <t>Хуберт Пухнер (от 29.06.2017)</t>
  </si>
  <si>
    <t>Феборан ООД (до 28.06.2017)</t>
  </si>
  <si>
    <t>Феборан Прим ЕООД (до 28.06.2017)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</si>
</sst>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7">
    <font>
      <sz val="10"/>
      <name val="Arial"/>
      <family val="2"/>
    </font>
    <font>
      <sz val="10"/>
      <name val="OpalB"/>
      <family val="2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 Cyr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 Cyr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 applyFont="0" applyFill="0" applyBorder="0" applyAlignment="0" applyProtection="0"/>
  </cellStyleXfs>
  <cellXfs count="284">
    <xf numFmtId="0" fontId="0" fillId="0" borderId="0" xfId="0"/>
    <xf numFmtId="0" fontId="6" fillId="0" borderId="0" xfId="28" applyFont="1" applyFill="1" applyAlignment="1">
      <alignment vertical="center"/>
      <protection/>
    </xf>
    <xf numFmtId="0" fontId="6" fillId="0" borderId="0" xfId="24" applyFont="1" applyFill="1" applyBorder="1" applyAlignment="1">
      <alignment vertical="center"/>
      <protection/>
    </xf>
    <xf numFmtId="0" fontId="6" fillId="0" borderId="0" xfId="24" applyFont="1" applyFill="1">
      <alignment/>
      <protection/>
    </xf>
    <xf numFmtId="0" fontId="6" fillId="0" borderId="0" xfId="24" applyFont="1" applyFill="1" applyBorder="1" applyAlignment="1">
      <alignment horizontal="center"/>
      <protection/>
    </xf>
    <xf numFmtId="164" fontId="6" fillId="0" borderId="0" xfId="24" applyNumberFormat="1" applyFont="1" applyFill="1" applyBorder="1">
      <alignment/>
      <protection/>
    </xf>
    <xf numFmtId="0" fontId="7" fillId="0" borderId="0" xfId="24" applyFont="1" applyFill="1">
      <alignment/>
      <protection/>
    </xf>
    <xf numFmtId="164" fontId="6" fillId="0" borderId="0" xfId="24" applyNumberFormat="1" applyFont="1" applyFill="1" applyBorder="1" applyAlignment="1">
      <alignment horizontal="center"/>
      <protection/>
    </xf>
    <xf numFmtId="164" fontId="6" fillId="0" borderId="0" xfId="24" applyNumberFormat="1" applyFont="1" applyFill="1" applyAlignment="1">
      <alignment horizontal="right"/>
      <protection/>
    </xf>
    <xf numFmtId="0" fontId="11" fillId="0" borderId="1" xfId="0" applyFont="1" applyBorder="1" applyAlignment="1">
      <alignment horizontal="left" vertical="center"/>
    </xf>
    <xf numFmtId="0" fontId="12" fillId="0" borderId="0" xfId="0" applyFont="1" applyBorder="1"/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25" applyNumberFormat="1" applyFont="1" applyFill="1" applyBorder="1" applyAlignment="1" applyProtection="1">
      <alignment vertical="top"/>
      <protection/>
    </xf>
    <xf numFmtId="0" fontId="6" fillId="0" borderId="0" xfId="25" applyNumberFormat="1" applyFont="1" applyFill="1" applyBorder="1" applyAlignment="1" applyProtection="1">
      <alignment vertical="center"/>
      <protection/>
    </xf>
    <xf numFmtId="0" fontId="7" fillId="0" borderId="0" xfId="25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/>
    </xf>
    <xf numFmtId="0" fontId="7" fillId="0" borderId="0" xfId="28" applyFont="1" applyFill="1" applyBorder="1" applyAlignment="1">
      <alignment vertical="center"/>
      <protection/>
    </xf>
    <xf numFmtId="0" fontId="15" fillId="0" borderId="0" xfId="28" applyFont="1" applyFill="1" applyBorder="1" applyAlignment="1">
      <alignment horizontal="right" vertical="center"/>
      <protection/>
    </xf>
    <xf numFmtId="164" fontId="7" fillId="0" borderId="0" xfId="24" applyNumberFormat="1" applyFont="1" applyFill="1" applyBorder="1">
      <alignment/>
      <protection/>
    </xf>
    <xf numFmtId="164" fontId="7" fillId="0" borderId="0" xfId="24" applyNumberFormat="1" applyFont="1" applyFill="1" applyBorder="1" applyAlignment="1">
      <alignment horizontal="center"/>
      <protection/>
    </xf>
    <xf numFmtId="0" fontId="4" fillId="0" borderId="0" xfId="24" applyFont="1" applyFill="1">
      <alignment/>
      <protection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/>
    <xf numFmtId="37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6" fillId="0" borderId="0" xfId="25" applyNumberFormat="1" applyFont="1" applyFill="1" applyBorder="1" applyAlignment="1" applyProtection="1">
      <alignment vertical="center"/>
      <protection/>
    </xf>
    <xf numFmtId="0" fontId="20" fillId="0" borderId="0" xfId="0" applyFont="1"/>
    <xf numFmtId="0" fontId="12" fillId="0" borderId="0" xfId="0" applyFont="1" applyFill="1" applyBorder="1" applyAlignment="1">
      <alignment horizontal="left" vertical="center"/>
    </xf>
    <xf numFmtId="164" fontId="7" fillId="0" borderId="0" xfId="24" applyNumberFormat="1" applyFont="1" applyFill="1" applyBorder="1">
      <alignment/>
      <protection/>
    </xf>
    <xf numFmtId="0" fontId="6" fillId="0" borderId="0" xfId="24" applyFont="1" applyFill="1" applyBorder="1" applyAlignment="1">
      <alignment horizontal="center"/>
      <protection/>
    </xf>
    <xf numFmtId="0" fontId="6" fillId="0" borderId="0" xfId="24" applyFont="1" applyFill="1">
      <alignment/>
      <protection/>
    </xf>
    <xf numFmtId="0" fontId="7" fillId="0" borderId="0" xfId="24" applyFont="1" applyFill="1">
      <alignment/>
      <protection/>
    </xf>
    <xf numFmtId="0" fontId="7" fillId="0" borderId="0" xfId="24" applyFont="1" applyFill="1" applyBorder="1" applyAlignment="1">
      <alignment horizontal="left" wrapText="1"/>
      <protection/>
    </xf>
    <xf numFmtId="0" fontId="7" fillId="0" borderId="0" xfId="25" applyNumberFormat="1" applyFont="1" applyFill="1" applyBorder="1" applyAlignment="1" applyProtection="1">
      <alignment vertical="center"/>
      <protection/>
    </xf>
    <xf numFmtId="0" fontId="6" fillId="0" borderId="0" xfId="25" applyNumberFormat="1" applyFont="1" applyFill="1" applyBorder="1" applyAlignment="1" applyProtection="1">
      <alignment vertical="top"/>
      <protection/>
    </xf>
    <xf numFmtId="0" fontId="6" fillId="0" borderId="0" xfId="25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horizontal="right"/>
    </xf>
    <xf numFmtId="0" fontId="5" fillId="0" borderId="0" xfId="25" applyNumberFormat="1" applyFont="1" applyFill="1" applyBorder="1" applyAlignment="1" applyProtection="1">
      <alignment vertical="top"/>
      <protection locked="0"/>
    </xf>
    <xf numFmtId="0" fontId="10" fillId="0" borderId="0" xfId="23" applyFont="1" applyBorder="1" applyAlignment="1">
      <alignment horizontal="right" vertical="center"/>
      <protection/>
    </xf>
    <xf numFmtId="164" fontId="7" fillId="0" borderId="2" xfId="0" applyNumberFormat="1" applyFont="1" applyFill="1" applyBorder="1" applyAlignment="1">
      <alignment horizontal="right"/>
    </xf>
    <xf numFmtId="0" fontId="23" fillId="0" borderId="1" xfId="23" applyFont="1" applyBorder="1" applyAlignment="1">
      <alignment vertical="center"/>
      <protection/>
    </xf>
    <xf numFmtId="0" fontId="9" fillId="0" borderId="1" xfId="0" applyFont="1" applyBorder="1"/>
    <xf numFmtId="0" fontId="9" fillId="0" borderId="0" xfId="0" applyFont="1"/>
    <xf numFmtId="0" fontId="23" fillId="0" borderId="0" xfId="0" applyFont="1"/>
    <xf numFmtId="0" fontId="24" fillId="0" borderId="0" xfId="0" applyFont="1"/>
    <xf numFmtId="0" fontId="24" fillId="0" borderId="0" xfId="23" applyFont="1" applyAlignment="1">
      <alignment vertical="center"/>
      <protection/>
    </xf>
    <xf numFmtId="0" fontId="9" fillId="0" borderId="0" xfId="0" applyFont="1" applyFill="1"/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4" fillId="0" borderId="0" xfId="0" applyFont="1" applyFill="1"/>
    <xf numFmtId="0" fontId="23" fillId="0" borderId="1" xfId="0" applyFont="1" applyBorder="1"/>
    <xf numFmtId="0" fontId="2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166" fontId="12" fillId="0" borderId="0" xfId="18" applyNumberFormat="1" applyFont="1" applyFill="1" applyBorder="1" applyAlignment="1">
      <alignment/>
    </xf>
    <xf numFmtId="0" fontId="6" fillId="0" borderId="0" xfId="23" applyFont="1" applyFill="1" applyAlignment="1">
      <alignment/>
      <protection/>
    </xf>
    <xf numFmtId="164" fontId="11" fillId="0" borderId="0" xfId="27" applyNumberFormat="1" applyFont="1" applyFill="1" applyBorder="1" applyAlignment="1">
      <alignment horizontal="right"/>
      <protection/>
    </xf>
    <xf numFmtId="164" fontId="11" fillId="0" borderId="2" xfId="27" applyNumberFormat="1" applyFont="1" applyFill="1" applyBorder="1" applyAlignment="1">
      <alignment/>
      <protection/>
    </xf>
    <xf numFmtId="164" fontId="11" fillId="0" borderId="0" xfId="27" applyNumberFormat="1" applyFont="1" applyFill="1" applyBorder="1" applyAlignment="1">
      <alignment/>
      <protection/>
    </xf>
    <xf numFmtId="164" fontId="12" fillId="0" borderId="0" xfId="27" applyNumberFormat="1" applyFont="1" applyFill="1" applyBorder="1" applyAlignment="1">
      <alignment/>
      <protection/>
    </xf>
    <xf numFmtId="0" fontId="6" fillId="0" borderId="0" xfId="23" applyFont="1" applyFill="1" applyAlignment="1">
      <alignment horizontal="left"/>
      <protection/>
    </xf>
    <xf numFmtId="166" fontId="12" fillId="0" borderId="0" xfId="0" applyNumberFormat="1" applyFont="1" applyFill="1" applyBorder="1" applyAlignment="1">
      <alignment/>
    </xf>
    <xf numFmtId="164" fontId="11" fillId="0" borderId="4" xfId="27" applyNumberFormat="1" applyFont="1" applyFill="1" applyBorder="1" applyAlignment="1">
      <alignment/>
      <protection/>
    </xf>
    <xf numFmtId="0" fontId="14" fillId="0" borderId="0" xfId="28" applyFont="1" applyFill="1" applyBorder="1" applyAlignment="1" quotePrefix="1">
      <alignment horizontal="left"/>
      <protection/>
    </xf>
    <xf numFmtId="49" fontId="8" fillId="0" borderId="0" xfId="25" applyNumberFormat="1" applyFont="1" applyFill="1" applyBorder="1" applyAlignment="1">
      <alignment horizontal="right" wrapText="1"/>
      <protection/>
    </xf>
    <xf numFmtId="0" fontId="10" fillId="0" borderId="0" xfId="23" applyFont="1" applyBorder="1" applyAlignment="1">
      <alignment horizontal="left" vertical="center"/>
      <protection/>
    </xf>
    <xf numFmtId="0" fontId="10" fillId="0" borderId="0" xfId="23" applyFont="1" applyBorder="1" applyAlignment="1">
      <alignment horizontal="left"/>
      <protection/>
    </xf>
    <xf numFmtId="0" fontId="21" fillId="0" borderId="0" xfId="24" applyFont="1" applyFill="1" applyBorder="1" applyAlignment="1">
      <alignment wrapText="1"/>
      <protection/>
    </xf>
    <xf numFmtId="164" fontId="6" fillId="0" borderId="0" xfId="24" applyNumberFormat="1" applyFont="1" applyFill="1" applyBorder="1" applyAlignment="1">
      <alignment/>
      <protection/>
    </xf>
    <xf numFmtId="0" fontId="22" fillId="0" borderId="0" xfId="24" applyFont="1" applyFill="1" applyBorder="1" applyAlignment="1">
      <alignment wrapText="1"/>
      <protection/>
    </xf>
    <xf numFmtId="164" fontId="7" fillId="0" borderId="0" xfId="24" applyNumberFormat="1" applyFont="1" applyFill="1" applyBorder="1" applyAlignment="1">
      <alignment/>
      <protection/>
    </xf>
    <xf numFmtId="0" fontId="21" fillId="0" borderId="0" xfId="24" applyFont="1" applyFill="1" applyBorder="1" applyAlignment="1">
      <alignment/>
      <protection/>
    </xf>
    <xf numFmtId="164" fontId="7" fillId="0" borderId="0" xfId="24" applyNumberFormat="1" applyFont="1" applyFill="1" applyBorder="1" applyAlignment="1">
      <alignment/>
      <protection/>
    </xf>
    <xf numFmtId="0" fontId="6" fillId="0" borderId="0" xfId="24" applyFont="1" applyFill="1" applyBorder="1" applyAlignment="1">
      <alignment/>
      <protection/>
    </xf>
    <xf numFmtId="0" fontId="6" fillId="0" borderId="0" xfId="24" applyFont="1" applyFill="1" applyBorder="1" applyAlignment="1">
      <alignment horizontal="right"/>
      <protection/>
    </xf>
    <xf numFmtId="0" fontId="7" fillId="0" borderId="0" xfId="24" applyFont="1" applyFill="1" applyBorder="1" applyAlignment="1">
      <alignment/>
      <protection/>
    </xf>
    <xf numFmtId="166" fontId="9" fillId="0" borderId="0" xfId="18" applyNumberFormat="1" applyFont="1" applyFill="1" applyBorder="1" applyAlignment="1" applyProtection="1">
      <alignment horizontal="right"/>
      <protection/>
    </xf>
    <xf numFmtId="0" fontId="6" fillId="0" borderId="0" xfId="25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 vertical="center"/>
    </xf>
    <xf numFmtId="0" fontId="23" fillId="0" borderId="0" xfId="0" applyFont="1" applyFill="1"/>
    <xf numFmtId="164" fontId="6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0" fillId="0" borderId="0" xfId="23" applyFont="1" applyFill="1" applyBorder="1" applyAlignment="1">
      <alignment/>
      <protection/>
    </xf>
    <xf numFmtId="0" fontId="10" fillId="0" borderId="0" xfId="0" applyFont="1" applyFill="1" applyBorder="1" applyAlignment="1">
      <alignment/>
    </xf>
    <xf numFmtId="0" fontId="10" fillId="0" borderId="0" xfId="23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/>
    <xf numFmtId="15" fontId="16" fillId="0" borderId="0" xfId="23" applyNumberFormat="1" applyFont="1" applyFill="1" applyBorder="1" applyAlignment="1">
      <alignment horizontal="center" wrapText="1"/>
      <protection/>
    </xf>
    <xf numFmtId="15" fontId="8" fillId="0" borderId="0" xfId="23" applyNumberFormat="1" applyFont="1" applyFill="1" applyBorder="1" applyAlignment="1">
      <alignment horizontal="center" wrapText="1"/>
      <protection/>
    </xf>
    <xf numFmtId="0" fontId="7" fillId="0" borderId="0" xfId="24" applyFont="1" applyFill="1" applyBorder="1" applyAlignment="1">
      <alignment horizontal="center"/>
      <protection/>
    </xf>
    <xf numFmtId="0" fontId="3" fillId="0" borderId="0" xfId="24" applyFont="1" applyFill="1" applyBorder="1" applyAlignment="1">
      <alignment horizontal="center"/>
      <protection/>
    </xf>
    <xf numFmtId="0" fontId="6" fillId="0" borderId="0" xfId="24" applyFont="1" applyFill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2" fillId="2" borderId="0" xfId="0" applyFont="1" applyFill="1" applyBorder="1"/>
    <xf numFmtId="0" fontId="6" fillId="2" borderId="0" xfId="24" applyFon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10" fillId="0" borderId="0" xfId="23" applyFont="1" applyFill="1" applyBorder="1" applyAlignment="1">
      <alignment horizontal="center"/>
      <protection/>
    </xf>
    <xf numFmtId="0" fontId="3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23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/>
    </xf>
    <xf numFmtId="0" fontId="10" fillId="0" borderId="0" xfId="23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10" fillId="0" borderId="0" xfId="23" applyFont="1" applyFill="1" applyBorder="1" applyAlignment="1">
      <alignment horizontal="right"/>
      <protection/>
    </xf>
    <xf numFmtId="0" fontId="10" fillId="0" borderId="0" xfId="23" applyFont="1" applyFill="1" applyBorder="1" applyAlignment="1">
      <alignment vertical="center"/>
      <protection/>
    </xf>
    <xf numFmtId="0" fontId="10" fillId="0" borderId="0" xfId="0" applyFont="1" applyFill="1" applyBorder="1"/>
    <xf numFmtId="0" fontId="10" fillId="0" borderId="0" xfId="23" applyFont="1" applyFill="1" applyBorder="1" applyAlignment="1">
      <alignment vertical="center"/>
      <protection/>
    </xf>
    <xf numFmtId="0" fontId="10" fillId="0" borderId="0" xfId="23" applyFont="1" applyFill="1" applyBorder="1" applyAlignment="1" quotePrefix="1">
      <alignment horizontal="left"/>
      <protection/>
    </xf>
    <xf numFmtId="0" fontId="30" fillId="0" borderId="0" xfId="0" applyFont="1" applyFill="1" applyBorder="1"/>
    <xf numFmtId="0" fontId="19" fillId="0" borderId="0" xfId="23" applyFont="1" applyFill="1" applyBorder="1" applyAlignment="1" quotePrefix="1">
      <alignment horizontal="right"/>
      <protection/>
    </xf>
    <xf numFmtId="0" fontId="10" fillId="0" borderId="0" xfId="0" applyFont="1" applyFill="1" applyBorder="1"/>
    <xf numFmtId="0" fontId="10" fillId="0" borderId="0" xfId="23" applyFont="1" applyFill="1" applyBorder="1" applyAlignment="1">
      <alignment horizontal="right" vertical="center"/>
      <protection/>
    </xf>
    <xf numFmtId="0" fontId="10" fillId="0" borderId="0" xfId="23" applyFont="1" applyFill="1" applyBorder="1" applyAlignment="1">
      <alignment horizontal="left" vertical="center"/>
      <protection/>
    </xf>
    <xf numFmtId="0" fontId="5" fillId="0" borderId="0" xfId="23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164" fontId="11" fillId="0" borderId="2" xfId="27" applyNumberFormat="1" applyFont="1" applyFill="1" applyBorder="1" applyAlignment="1">
      <alignment horizontal="right"/>
      <protection/>
    </xf>
    <xf numFmtId="164" fontId="11" fillId="0" borderId="4" xfId="27" applyNumberFormat="1" applyFont="1" applyFill="1" applyBorder="1" applyAlignment="1">
      <alignment horizontal="right"/>
      <protection/>
    </xf>
    <xf numFmtId="164" fontId="11" fillId="0" borderId="5" xfId="27" applyNumberFormat="1" applyFont="1" applyFill="1" applyBorder="1" applyAlignment="1">
      <alignment/>
      <protection/>
    </xf>
    <xf numFmtId="0" fontId="3" fillId="0" borderId="0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9" fillId="0" borderId="0" xfId="23" applyFont="1" applyFill="1" applyBorder="1" applyAlignment="1">
      <alignment/>
      <protection/>
    </xf>
    <xf numFmtId="0" fontId="9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 wrapText="1"/>
      <protection/>
    </xf>
    <xf numFmtId="0" fontId="6" fillId="0" borderId="0" xfId="21" applyFont="1" applyFill="1" applyBorder="1" applyAlignment="1">
      <alignment/>
      <protection/>
    </xf>
    <xf numFmtId="0" fontId="12" fillId="0" borderId="0" xfId="21" applyFont="1" applyFill="1" applyBorder="1" applyAlignment="1">
      <alignment/>
      <protection/>
    </xf>
    <xf numFmtId="0" fontId="10" fillId="0" borderId="0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2" fillId="0" borderId="0" xfId="21" applyFont="1" applyFill="1" applyBorder="1" applyAlignment="1">
      <alignment horizontal="center"/>
      <protection/>
    </xf>
    <xf numFmtId="0" fontId="29" fillId="0" borderId="0" xfId="21" applyFont="1" applyFill="1" applyBorder="1" applyAlignment="1">
      <alignment horizontal="left" vertical="center"/>
      <protection/>
    </xf>
    <xf numFmtId="0" fontId="26" fillId="0" borderId="0" xfId="21" applyFont="1" applyFill="1" applyBorder="1" applyAlignment="1">
      <alignment horizontal="center" wrapText="1"/>
      <protection/>
    </xf>
    <xf numFmtId="164" fontId="14" fillId="0" borderId="0" xfId="28" applyNumberFormat="1" applyFont="1" applyFill="1" applyBorder="1" applyAlignment="1" quotePrefix="1">
      <alignment horizontal="left"/>
      <protection/>
    </xf>
    <xf numFmtId="0" fontId="22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right"/>
    </xf>
    <xf numFmtId="0" fontId="21" fillId="0" borderId="0" xfId="27" applyFont="1" applyFill="1" applyBorder="1" applyAlignment="1">
      <alignment horizontal="left" vertical="center"/>
      <protection/>
    </xf>
    <xf numFmtId="0" fontId="21" fillId="0" borderId="0" xfId="27" applyFont="1" applyFill="1" applyBorder="1" applyAlignment="1">
      <alignment horizontal="center" vertical="center"/>
      <protection/>
    </xf>
    <xf numFmtId="165" fontId="7" fillId="0" borderId="0" xfId="18" applyNumberFormat="1" applyFont="1" applyFill="1" applyBorder="1" applyAlignment="1">
      <alignment horizontal="right"/>
    </xf>
    <xf numFmtId="165" fontId="7" fillId="0" borderId="0" xfId="18" applyNumberFormat="1" applyFont="1" applyFill="1" applyBorder="1"/>
    <xf numFmtId="0" fontId="9" fillId="0" borderId="0" xfId="0" applyFont="1" applyFill="1" applyBorder="1" applyAlignment="1">
      <alignment horizontal="left"/>
    </xf>
    <xf numFmtId="0" fontId="24" fillId="0" borderId="0" xfId="0" applyFont="1"/>
    <xf numFmtId="0" fontId="3" fillId="0" borderId="0" xfId="21" applyFont="1" applyFill="1" applyBorder="1" applyAlignment="1">
      <alignment/>
      <protection/>
    </xf>
    <xf numFmtId="0" fontId="9" fillId="0" borderId="0" xfId="23" applyFont="1" applyFill="1" applyBorder="1" applyAlignment="1">
      <alignment vertical="center"/>
      <protection/>
    </xf>
    <xf numFmtId="0" fontId="3" fillId="0" borderId="0" xfId="25" applyNumberFormat="1" applyFont="1" applyFill="1" applyBorder="1" applyAlignment="1" applyProtection="1">
      <alignment/>
      <protection/>
    </xf>
    <xf numFmtId="0" fontId="19" fillId="0" borderId="0" xfId="25" applyNumberFormat="1" applyFont="1" applyFill="1" applyBorder="1" applyAlignment="1" applyProtection="1">
      <alignment horizontal="center" wrapText="1"/>
      <protection/>
    </xf>
    <xf numFmtId="0" fontId="3" fillId="0" borderId="0" xfId="21" applyFont="1" applyFill="1" applyBorder="1" applyAlignment="1">
      <alignment horizontal="center"/>
      <protection/>
    </xf>
    <xf numFmtId="0" fontId="31" fillId="0" borderId="0" xfId="21" applyFont="1" applyFill="1" applyBorder="1" applyAlignment="1">
      <alignment/>
      <protection/>
    </xf>
    <xf numFmtId="0" fontId="19" fillId="0" borderId="0" xfId="21" applyFont="1" applyFill="1" applyBorder="1" applyAlignment="1">
      <alignment horizontal="right"/>
      <protection/>
    </xf>
    <xf numFmtId="0" fontId="9" fillId="0" borderId="0" xfId="21" applyFont="1" applyFill="1" applyBorder="1" applyAlignment="1">
      <alignment horizontal="right"/>
      <protection/>
    </xf>
    <xf numFmtId="0" fontId="9" fillId="0" borderId="0" xfId="25" applyNumberFormat="1" applyFont="1" applyFill="1" applyBorder="1" applyAlignment="1" applyProtection="1">
      <alignment/>
      <protection/>
    </xf>
    <xf numFmtId="166" fontId="9" fillId="0" borderId="1" xfId="25" applyNumberFormat="1" applyFont="1" applyFill="1" applyBorder="1" applyAlignment="1" applyProtection="1">
      <alignment/>
      <protection/>
    </xf>
    <xf numFmtId="166" fontId="3" fillId="0" borderId="0" xfId="25" applyNumberFormat="1" applyFont="1" applyFill="1" applyBorder="1" applyAlignment="1" applyProtection="1">
      <alignment/>
      <protection/>
    </xf>
    <xf numFmtId="166" fontId="3" fillId="0" borderId="0" xfId="18" applyNumberFormat="1" applyFont="1" applyFill="1" applyBorder="1" applyAlignment="1" applyProtection="1">
      <alignment/>
      <protection/>
    </xf>
    <xf numFmtId="0" fontId="19" fillId="0" borderId="0" xfId="25" applyNumberFormat="1" applyFont="1" applyFill="1" applyBorder="1" applyAlignment="1" applyProtection="1">
      <alignment/>
      <protection/>
    </xf>
    <xf numFmtId="0" fontId="31" fillId="0" borderId="0" xfId="25" applyNumberFormat="1" applyFont="1" applyFill="1" applyBorder="1" applyAlignment="1" applyProtection="1">
      <alignment/>
      <protection/>
    </xf>
    <xf numFmtId="0" fontId="31" fillId="0" borderId="0" xfId="25" applyNumberFormat="1" applyFont="1" applyFill="1" applyBorder="1" applyAlignment="1" applyProtection="1">
      <alignment horizontal="left"/>
      <protection/>
    </xf>
    <xf numFmtId="166" fontId="31" fillId="0" borderId="0" xfId="18" applyNumberFormat="1" applyFont="1" applyFill="1" applyBorder="1" applyAlignment="1" applyProtection="1">
      <alignment/>
      <protection/>
    </xf>
    <xf numFmtId="0" fontId="3" fillId="0" borderId="0" xfId="25" applyNumberFormat="1" applyFont="1" applyFill="1" applyBorder="1" applyAlignment="1" applyProtection="1">
      <alignment horizontal="left"/>
      <protection/>
    </xf>
    <xf numFmtId="0" fontId="3" fillId="0" borderId="0" xfId="21" applyNumberFormat="1" applyFont="1" applyFill="1" applyBorder="1" applyAlignment="1" applyProtection="1">
      <alignment horizontal="left"/>
      <protection/>
    </xf>
    <xf numFmtId="0" fontId="9" fillId="0" borderId="0" xfId="26" applyNumberFormat="1" applyFont="1" applyFill="1" applyBorder="1" applyAlignment="1" applyProtection="1">
      <alignment vertical="center"/>
      <protection/>
    </xf>
    <xf numFmtId="166" fontId="9" fillId="0" borderId="3" xfId="18" applyNumberFormat="1" applyFont="1" applyFill="1" applyBorder="1" applyAlignment="1" applyProtection="1">
      <alignment horizontal="right"/>
      <protection/>
    </xf>
    <xf numFmtId="0" fontId="3" fillId="0" borderId="0" xfId="25" applyNumberFormat="1" applyFont="1" applyFill="1" applyBorder="1" applyAlignment="1" applyProtection="1">
      <alignment horizontal="center"/>
      <protection/>
    </xf>
    <xf numFmtId="166" fontId="9" fillId="0" borderId="4" xfId="18" applyNumberFormat="1" applyFont="1" applyFill="1" applyBorder="1" applyAlignment="1" applyProtection="1">
      <alignment horizontal="right"/>
      <protection/>
    </xf>
    <xf numFmtId="0" fontId="27" fillId="0" borderId="0" xfId="26" applyNumberFormat="1" applyFont="1" applyFill="1" applyBorder="1" applyAlignment="1" applyProtection="1">
      <alignment vertical="center"/>
      <protection/>
    </xf>
    <xf numFmtId="0" fontId="19" fillId="0" borderId="0" xfId="21" applyFont="1" applyFill="1" applyBorder="1" applyAlignment="1">
      <alignment horizontal="center"/>
      <protection/>
    </xf>
    <xf numFmtId="0" fontId="10" fillId="0" borderId="0" xfId="23" applyFont="1" applyFill="1" applyBorder="1" applyAlignment="1">
      <alignment horizontal="center"/>
      <protection/>
    </xf>
    <xf numFmtId="0" fontId="7" fillId="0" borderId="1" xfId="23" applyFont="1" applyFill="1" applyBorder="1" applyAlignment="1">
      <alignment horizontal="left" vertical="center"/>
      <protection/>
    </xf>
    <xf numFmtId="0" fontId="27" fillId="0" borderId="0" xfId="0" applyFont="1" applyFill="1"/>
    <xf numFmtId="0" fontId="3" fillId="0" borderId="0" xfId="25" applyNumberFormat="1" applyFont="1" applyFill="1" applyBorder="1" applyAlignment="1" applyProtection="1">
      <alignment horizontal="left" vertical="center"/>
      <protection/>
    </xf>
    <xf numFmtId="166" fontId="9" fillId="0" borderId="1" xfId="18" applyNumberFormat="1" applyFont="1" applyFill="1" applyBorder="1" applyAlignment="1" applyProtection="1">
      <alignment horizontal="right"/>
      <protection/>
    </xf>
    <xf numFmtId="166" fontId="3" fillId="0" borderId="1" xfId="18" applyNumberFormat="1" applyFont="1" applyFill="1" applyBorder="1" applyAlignment="1" applyProtection="1">
      <alignment/>
      <protection/>
    </xf>
    <xf numFmtId="0" fontId="31" fillId="0" borderId="0" xfId="26" applyNumberFormat="1" applyFont="1" applyFill="1" applyBorder="1" applyAlignment="1" applyProtection="1">
      <alignment vertical="center" wrapText="1"/>
      <protection/>
    </xf>
    <xf numFmtId="0" fontId="27" fillId="0" borderId="0" xfId="21" applyFont="1" applyFill="1" applyBorder="1" applyAlignment="1">
      <alignment horizontal="left" wrapText="1"/>
      <protection/>
    </xf>
    <xf numFmtId="0" fontId="11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27" applyFont="1" applyFill="1" applyAlignment="1">
      <alignment horizontal="center" vertical="center"/>
      <protection/>
    </xf>
    <xf numFmtId="165" fontId="7" fillId="0" borderId="0" xfId="18" applyNumberFormat="1" applyFont="1" applyFill="1" applyAlignment="1">
      <alignment horizontal="right"/>
    </xf>
    <xf numFmtId="165" fontId="7" fillId="0" borderId="0" xfId="18" applyNumberFormat="1" applyFont="1" applyFill="1"/>
    <xf numFmtId="164" fontId="7" fillId="0" borderId="0" xfId="24" applyNumberFormat="1" applyFont="1" applyFill="1" applyBorder="1" applyAlignment="1">
      <alignment horizontal="center"/>
      <protection/>
    </xf>
    <xf numFmtId="164" fontId="7" fillId="0" borderId="1" xfId="24" applyNumberFormat="1" applyFont="1" applyFill="1" applyBorder="1" applyAlignment="1">
      <alignment horizontal="right"/>
      <protection/>
    </xf>
    <xf numFmtId="164" fontId="7" fillId="0" borderId="3" xfId="24" applyNumberFormat="1" applyFont="1" applyFill="1" applyBorder="1" applyAlignment="1">
      <alignment horizontal="right"/>
      <protection/>
    </xf>
    <xf numFmtId="0" fontId="6" fillId="0" borderId="0" xfId="24" applyFont="1" applyFill="1" applyBorder="1" applyAlignment="1">
      <alignment wrapText="1"/>
      <protection/>
    </xf>
    <xf numFmtId="0" fontId="7" fillId="0" borderId="0" xfId="24" applyFont="1" applyFill="1" applyBorder="1" applyAlignment="1">
      <alignment wrapText="1"/>
      <protection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left" vertical="center"/>
    </xf>
    <xf numFmtId="164" fontId="36" fillId="0" borderId="0" xfId="27" applyNumberFormat="1" applyFont="1" applyFill="1" applyBorder="1" applyAlignment="1">
      <alignment/>
      <protection/>
    </xf>
    <xf numFmtId="0" fontId="34" fillId="0" borderId="0" xfId="0" applyFont="1" applyFill="1" applyBorder="1"/>
    <xf numFmtId="0" fontId="33" fillId="0" borderId="0" xfId="23" applyFont="1" applyFill="1" applyBorder="1" applyAlignment="1">
      <alignment horizontal="left"/>
      <protection/>
    </xf>
    <xf numFmtId="0" fontId="33" fillId="0" borderId="0" xfId="0" applyFont="1" applyFill="1" applyBorder="1" applyAlignment="1">
      <alignment/>
    </xf>
    <xf numFmtId="164" fontId="6" fillId="0" borderId="0" xfId="24" applyNumberFormat="1" applyFont="1" applyFill="1" applyBorder="1" applyAlignment="1">
      <alignment horizontal="right"/>
      <protection/>
    </xf>
    <xf numFmtId="164" fontId="7" fillId="0" borderId="2" xfId="24" applyNumberFormat="1" applyFont="1" applyFill="1" applyBorder="1" applyAlignment="1">
      <alignment horizontal="right"/>
      <protection/>
    </xf>
    <xf numFmtId="164" fontId="7" fillId="0" borderId="0" xfId="24" applyNumberFormat="1" applyFont="1" applyFill="1" applyBorder="1" applyAlignment="1">
      <alignment horizontal="right"/>
      <protection/>
    </xf>
    <xf numFmtId="3" fontId="6" fillId="0" borderId="0" xfId="24" applyNumberFormat="1" applyFont="1" applyFill="1">
      <alignment/>
      <protection/>
    </xf>
    <xf numFmtId="164" fontId="7" fillId="0" borderId="1" xfId="24" applyNumberFormat="1" applyFont="1" applyFill="1" applyBorder="1" applyAlignment="1">
      <alignment horizontal="right"/>
      <protection/>
    </xf>
    <xf numFmtId="164" fontId="7" fillId="0" borderId="3" xfId="24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23" applyFont="1" applyBorder="1" applyAlignment="1">
      <alignment/>
      <protection/>
    </xf>
    <xf numFmtId="0" fontId="10" fillId="0" borderId="0" xfId="23" applyFont="1" applyBorder="1" applyAlignment="1">
      <alignment horizontal="right"/>
      <protection/>
    </xf>
    <xf numFmtId="0" fontId="19" fillId="0" borderId="0" xfId="0" applyFont="1" applyFill="1" applyBorder="1" applyAlignment="1">
      <alignment horizontal="left" wrapText="1"/>
    </xf>
    <xf numFmtId="49" fontId="9" fillId="0" borderId="0" xfId="25" applyNumberFormat="1" applyFont="1" applyFill="1" applyBorder="1" applyAlignment="1">
      <alignment horizontal="right" vertical="center"/>
      <protection/>
    </xf>
    <xf numFmtId="49" fontId="9" fillId="0" borderId="0" xfId="25" applyNumberFormat="1" applyFont="1" applyFill="1" applyBorder="1" applyAlignment="1">
      <alignment horizontal="right" wrapText="1"/>
      <protection/>
    </xf>
    <xf numFmtId="164" fontId="7" fillId="0" borderId="2" xfId="24" applyNumberFormat="1" applyFont="1" applyFill="1" applyBorder="1" applyAlignment="1">
      <alignment horizontal="right"/>
      <protection/>
    </xf>
    <xf numFmtId="164" fontId="6" fillId="0" borderId="0" xfId="24" applyNumberFormat="1" applyFont="1" applyFill="1" applyBorder="1" applyAlignment="1">
      <alignment horizontal="right"/>
      <protection/>
    </xf>
    <xf numFmtId="164" fontId="7" fillId="0" borderId="0" xfId="24" applyNumberFormat="1" applyFont="1" applyFill="1" applyBorder="1" applyAlignment="1">
      <alignment horizontal="right"/>
      <protection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left" vertical="center" wrapText="1"/>
    </xf>
    <xf numFmtId="0" fontId="7" fillId="0" borderId="0" xfId="23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7" fillId="0" borderId="5" xfId="23" applyFont="1" applyFill="1" applyBorder="1" applyAlignment="1">
      <alignment horizontal="left" vertical="center"/>
      <protection/>
    </xf>
    <xf numFmtId="0" fontId="3" fillId="0" borderId="5" xfId="0" applyFont="1" applyBorder="1" applyAlignment="1">
      <alignment horizontal="left" vertical="center"/>
    </xf>
    <xf numFmtId="0" fontId="27" fillId="0" borderId="0" xfId="2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/>
      <protection/>
    </xf>
    <xf numFmtId="0" fontId="19" fillId="0" borderId="0" xfId="25" applyNumberFormat="1" applyFont="1" applyFill="1" applyBorder="1" applyAlignment="1" applyProtection="1">
      <alignment horizontal="right" wrapText="1"/>
      <protection/>
    </xf>
    <xf numFmtId="0" fontId="3" fillId="0" borderId="0" xfId="21" applyFont="1" applyFill="1" applyBorder="1" applyAlignment="1">
      <alignment horizontal="right"/>
      <protection/>
    </xf>
    <xf numFmtId="0" fontId="19" fillId="0" borderId="0" xfId="25" applyNumberFormat="1" applyFont="1" applyFill="1" applyBorder="1" applyAlignment="1" applyProtection="1">
      <alignment horizontal="center"/>
      <protection/>
    </xf>
    <xf numFmtId="0" fontId="19" fillId="0" borderId="0" xfId="25" applyNumberFormat="1" applyFont="1" applyFill="1" applyBorder="1" applyAlignment="1" applyProtection="1">
      <alignment horizontal="center" wrapText="1"/>
      <protection/>
    </xf>
    <xf numFmtId="0" fontId="10" fillId="0" borderId="0" xfId="23" applyFont="1" applyFill="1" applyBorder="1" applyAlignment="1">
      <alignment horizont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_BAL" xfId="23"/>
    <cellStyle name="Normal_Financial statements 2000 Alcomet" xfId="24"/>
    <cellStyle name="Normal_Financial statements_bg model 2002" xfId="25"/>
    <cellStyle name="Normal_Financial statements_bg model 2002 2" xfId="26"/>
    <cellStyle name="Normal_P&amp;L" xfId="27"/>
    <cellStyle name="Normal_P&amp;L_Financial statements_bg model 2002" xfId="28"/>
    <cellStyle name="Comma 2 2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Audit\Neochim%20AD%20&amp;%20Conso\Separate%20FS\A%20-%20Financial%20statements\3%20-%20Financial%20Statements\A301_Neochim%20FS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</sheetNames>
    <sheetDataSet>
      <sheetData sheetId="0">
        <row r="1">
          <cell r="D1" t="str">
            <v>НЕОХИМ АД</v>
          </cell>
        </row>
      </sheetData>
      <sheetData sheetId="1">
        <row r="31">
          <cell r="B3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="145" zoomScaleNormal="145" workbookViewId="0" topLeftCell="A1">
      <selection activeCell="F17" sqref="F17"/>
    </sheetView>
  </sheetViews>
  <sheetFormatPr defaultColWidth="0" defaultRowHeight="12.75" customHeight="1" zeroHeight="1"/>
  <cols>
    <col min="1" max="2" width="9.28125" style="56" customWidth="1"/>
    <col min="3" max="3" width="18.421875" style="56" customWidth="1"/>
    <col min="4" max="9" width="9.28125" style="56" customWidth="1"/>
    <col min="10" max="16384" width="9.28125" style="56" hidden="1" customWidth="1"/>
  </cols>
  <sheetData>
    <row r="1" spans="1:8" ht="18.75">
      <c r="A1" s="54" t="s">
        <v>0</v>
      </c>
      <c r="B1" s="55"/>
      <c r="C1" s="55"/>
      <c r="D1" s="73" t="s">
        <v>37</v>
      </c>
      <c r="E1" s="55"/>
      <c r="F1" s="55"/>
      <c r="G1" s="55"/>
      <c r="H1" s="55"/>
    </row>
    <row r="2" ht="12.75"/>
    <row r="3" ht="12.75"/>
    <row r="4" ht="12.75"/>
    <row r="5" spans="1:9" ht="18.75">
      <c r="A5" s="57" t="s">
        <v>23</v>
      </c>
      <c r="D5" s="60"/>
      <c r="F5" s="58"/>
      <c r="G5" s="58"/>
      <c r="H5" s="58"/>
      <c r="I5" s="58"/>
    </row>
    <row r="6" spans="1:9" ht="17.25" customHeight="1">
      <c r="A6" s="57"/>
      <c r="C6" s="72" t="s">
        <v>53</v>
      </c>
      <c r="D6" s="192" t="s">
        <v>29</v>
      </c>
      <c r="F6" s="58"/>
      <c r="G6" s="58"/>
      <c r="H6" s="58"/>
      <c r="I6" s="58"/>
    </row>
    <row r="7" spans="1:9" ht="17.25" customHeight="1">
      <c r="A7" s="57"/>
      <c r="C7" s="72" t="s">
        <v>61</v>
      </c>
      <c r="D7" s="192" t="s">
        <v>105</v>
      </c>
      <c r="F7" s="58"/>
      <c r="G7" s="58"/>
      <c r="H7" s="58"/>
      <c r="I7" s="58"/>
    </row>
    <row r="8" spans="1:9" ht="18.75">
      <c r="A8" s="57"/>
      <c r="C8" s="72" t="s">
        <v>54</v>
      </c>
      <c r="D8" s="192" t="s">
        <v>26</v>
      </c>
      <c r="F8" s="58"/>
      <c r="G8" s="58"/>
      <c r="H8" s="58"/>
      <c r="I8" s="58"/>
    </row>
    <row r="9" spans="1:9" ht="18.75">
      <c r="A9" s="57"/>
      <c r="C9" s="72"/>
      <c r="D9" s="192" t="s">
        <v>64</v>
      </c>
      <c r="F9" s="58"/>
      <c r="G9" s="58"/>
      <c r="H9" s="58"/>
      <c r="I9" s="58"/>
    </row>
    <row r="10" spans="1:9" ht="15.75">
      <c r="A10" s="59"/>
      <c r="C10" s="72"/>
      <c r="D10" s="192" t="s">
        <v>24</v>
      </c>
      <c r="F10" s="59"/>
      <c r="G10" s="58"/>
      <c r="H10" s="58"/>
      <c r="I10" s="58"/>
    </row>
    <row r="11" spans="1:9" ht="18.75">
      <c r="A11" s="57"/>
      <c r="C11" s="72"/>
      <c r="D11" s="192" t="s">
        <v>25</v>
      </c>
      <c r="F11" s="58"/>
      <c r="G11" s="58"/>
      <c r="H11" s="58"/>
      <c r="I11" s="58"/>
    </row>
    <row r="12" spans="1:9" ht="18.75">
      <c r="A12" s="57"/>
      <c r="C12" s="72"/>
      <c r="D12" s="72" t="s">
        <v>100</v>
      </c>
      <c r="E12" s="60"/>
      <c r="F12" s="72"/>
      <c r="G12" s="72"/>
      <c r="H12" s="72"/>
      <c r="I12" s="72"/>
    </row>
    <row r="13" spans="1:9" ht="18.75">
      <c r="A13" s="57"/>
      <c r="C13" s="72"/>
      <c r="D13" s="72" t="s">
        <v>141</v>
      </c>
      <c r="E13" s="60"/>
      <c r="F13" s="72"/>
      <c r="G13" s="72"/>
      <c r="H13" s="72"/>
      <c r="I13" s="72"/>
    </row>
    <row r="14" spans="1:9" ht="18.75">
      <c r="A14" s="57"/>
      <c r="C14" s="72"/>
      <c r="D14" s="72" t="s">
        <v>140</v>
      </c>
      <c r="E14" s="60"/>
      <c r="F14" s="72"/>
      <c r="G14" s="72"/>
      <c r="H14" s="72"/>
      <c r="I14" s="72"/>
    </row>
    <row r="15" spans="1:9" ht="18.75">
      <c r="A15" s="57"/>
      <c r="C15" s="72"/>
      <c r="D15" s="72" t="s">
        <v>142</v>
      </c>
      <c r="E15" s="60"/>
      <c r="F15" s="72"/>
      <c r="G15" s="72"/>
      <c r="H15" s="72"/>
      <c r="I15" s="72"/>
    </row>
    <row r="16" spans="1:9" ht="18.75">
      <c r="A16" s="57"/>
      <c r="C16" s="72"/>
      <c r="D16" s="72" t="s">
        <v>143</v>
      </c>
      <c r="E16" s="60"/>
      <c r="F16" s="72"/>
      <c r="G16" s="72"/>
      <c r="H16" s="72"/>
      <c r="I16" s="72"/>
    </row>
    <row r="17" spans="1:9" ht="18.75">
      <c r="A17" s="57"/>
      <c r="C17" s="72"/>
      <c r="E17" s="60"/>
      <c r="F17" s="72"/>
      <c r="G17" s="72"/>
      <c r="H17" s="72"/>
      <c r="I17" s="72"/>
    </row>
    <row r="18" spans="1:9" ht="18.75">
      <c r="A18" s="57"/>
      <c r="C18" s="72"/>
      <c r="E18" s="60"/>
      <c r="F18" s="72"/>
      <c r="G18" s="72"/>
      <c r="H18" s="72"/>
      <c r="I18" s="72"/>
    </row>
    <row r="19" spans="1:9" ht="18.75">
      <c r="A19" s="57"/>
      <c r="D19" s="166"/>
      <c r="E19" s="58"/>
      <c r="F19" s="58"/>
      <c r="G19" s="58"/>
      <c r="H19" s="58"/>
      <c r="I19" s="58"/>
    </row>
    <row r="20" spans="1:7" ht="18.75">
      <c r="A20" s="57" t="s">
        <v>104</v>
      </c>
      <c r="D20" s="72" t="s">
        <v>26</v>
      </c>
      <c r="E20" s="57"/>
      <c r="F20" s="57"/>
      <c r="G20" s="57"/>
    </row>
    <row r="21" spans="1:9" ht="18.75">
      <c r="A21" s="57"/>
      <c r="D21" s="72"/>
      <c r="E21" s="58"/>
      <c r="F21" s="58"/>
      <c r="G21" s="58"/>
      <c r="H21" s="58"/>
      <c r="I21" s="58"/>
    </row>
    <row r="22" spans="1:9" ht="18.75">
      <c r="A22" s="57" t="s">
        <v>80</v>
      </c>
      <c r="B22" s="57"/>
      <c r="C22" s="57"/>
      <c r="D22" s="72" t="s">
        <v>81</v>
      </c>
      <c r="E22" s="58"/>
      <c r="F22" s="58"/>
      <c r="G22" s="58"/>
      <c r="H22" s="58"/>
      <c r="I22" s="58"/>
    </row>
    <row r="23" spans="1:9" ht="18.75">
      <c r="A23" s="57"/>
      <c r="D23" s="114"/>
      <c r="E23" s="57"/>
      <c r="F23" s="57"/>
      <c r="G23" s="57"/>
      <c r="H23" s="57"/>
      <c r="I23" s="57"/>
    </row>
    <row r="24" spans="1:7" ht="18.75">
      <c r="A24" s="57"/>
      <c r="D24" s="40"/>
      <c r="E24" s="57"/>
      <c r="F24" s="57"/>
      <c r="G24" s="57"/>
    </row>
    <row r="25" spans="1:7" ht="18.75">
      <c r="A25" s="57" t="s">
        <v>1</v>
      </c>
      <c r="D25" s="58" t="s">
        <v>8</v>
      </c>
      <c r="E25" s="58"/>
      <c r="F25" s="58"/>
      <c r="G25" s="57"/>
    </row>
    <row r="26" spans="1:7" ht="18.75">
      <c r="A26" s="57"/>
      <c r="D26" s="58" t="s">
        <v>27</v>
      </c>
      <c r="E26" s="58"/>
      <c r="F26" s="58"/>
      <c r="G26" s="57"/>
    </row>
    <row r="27" spans="1:7" ht="18.75">
      <c r="A27" s="57"/>
      <c r="D27" s="58" t="s">
        <v>79</v>
      </c>
      <c r="E27" s="58"/>
      <c r="F27" s="58"/>
      <c r="G27" s="57"/>
    </row>
    <row r="28" spans="1:7" ht="18.75">
      <c r="A28" s="57"/>
      <c r="D28" s="40"/>
      <c r="E28" s="57"/>
      <c r="F28" s="57"/>
      <c r="G28" s="57"/>
    </row>
    <row r="29" spans="1:7" ht="18.75">
      <c r="A29" s="57"/>
      <c r="D29" s="40"/>
      <c r="E29" s="57"/>
      <c r="F29" s="57"/>
      <c r="G29" s="57"/>
    </row>
    <row r="30" spans="1:7" ht="18.75">
      <c r="A30" s="57" t="s">
        <v>28</v>
      </c>
      <c r="D30" s="58" t="s">
        <v>29</v>
      </c>
      <c r="E30" s="58"/>
      <c r="F30" s="57"/>
      <c r="G30" s="57"/>
    </row>
    <row r="31" spans="1:6" ht="18.75">
      <c r="A31" s="57"/>
      <c r="D31" s="58" t="s">
        <v>9</v>
      </c>
      <c r="E31" s="58"/>
      <c r="F31" s="57"/>
    </row>
    <row r="32" spans="1:6" ht="18.75">
      <c r="A32" s="57"/>
      <c r="C32" s="58"/>
      <c r="D32" s="58" t="s">
        <v>130</v>
      </c>
      <c r="E32" s="58"/>
      <c r="F32" s="57"/>
    </row>
    <row r="33" spans="1:6" ht="18.75">
      <c r="A33" s="57"/>
      <c r="C33" s="58"/>
      <c r="D33" s="58"/>
      <c r="E33" s="58"/>
      <c r="F33" s="57"/>
    </row>
    <row r="34" spans="1:6" ht="18.75">
      <c r="A34" s="57"/>
      <c r="C34" s="58"/>
      <c r="D34" s="58"/>
      <c r="E34" s="58"/>
      <c r="F34" s="57"/>
    </row>
    <row r="35" spans="1:6" ht="18.75">
      <c r="A35" s="57"/>
      <c r="D35" s="40"/>
      <c r="F35" s="57"/>
    </row>
    <row r="36" spans="1:9" ht="18.75">
      <c r="A36" s="57" t="s">
        <v>2</v>
      </c>
      <c r="D36" s="58" t="s">
        <v>62</v>
      </c>
      <c r="E36" s="58"/>
      <c r="F36" s="57"/>
      <c r="G36" s="57"/>
      <c r="H36" s="57"/>
      <c r="I36" s="57"/>
    </row>
    <row r="37" spans="1:9" ht="18.75">
      <c r="A37" s="57"/>
      <c r="D37" s="192" t="s">
        <v>121</v>
      </c>
      <c r="E37" s="58"/>
      <c r="F37" s="57"/>
      <c r="G37" s="57"/>
      <c r="H37" s="57"/>
      <c r="I37" s="57"/>
    </row>
    <row r="38" spans="1:6" ht="18.75">
      <c r="A38" s="57"/>
      <c r="D38" s="58"/>
      <c r="E38" s="58"/>
      <c r="F38" s="57"/>
    </row>
    <row r="39" spans="1:6" ht="18.75">
      <c r="A39" s="57"/>
      <c r="E39" s="58"/>
      <c r="F39" s="57"/>
    </row>
    <row r="40" spans="1:6" ht="18.75">
      <c r="A40" s="57"/>
      <c r="D40" s="58"/>
      <c r="E40" s="58"/>
      <c r="F40" s="57"/>
    </row>
    <row r="41" spans="1:6" ht="18.75">
      <c r="A41" s="57"/>
      <c r="D41" s="58"/>
      <c r="E41" s="58"/>
      <c r="F41" s="57"/>
    </row>
    <row r="42" spans="1:6" ht="18.75">
      <c r="A42" s="57"/>
      <c r="D42" s="40"/>
      <c r="F42" s="57"/>
    </row>
    <row r="43" spans="1:6" ht="18.75">
      <c r="A43" s="57"/>
      <c r="D43" s="40"/>
      <c r="F43" s="57"/>
    </row>
    <row r="44" spans="1:9" ht="18.75">
      <c r="A44" s="57" t="s">
        <v>30</v>
      </c>
      <c r="D44" s="58" t="s">
        <v>38</v>
      </c>
      <c r="G44" s="60"/>
      <c r="H44" s="60"/>
      <c r="I44" s="60"/>
    </row>
    <row r="45" spans="1:6" ht="18.75">
      <c r="A45" s="57"/>
      <c r="F45" s="57"/>
    </row>
    <row r="46" spans="1:6" ht="18.75">
      <c r="A46" s="57"/>
      <c r="F46" s="57"/>
    </row>
    <row r="47" spans="1:6" ht="18.75">
      <c r="A47" s="57"/>
      <c r="F47" s="57"/>
    </row>
    <row r="48" spans="1:6" ht="18.75">
      <c r="A48" s="57"/>
      <c r="F48" s="57"/>
    </row>
    <row r="49" spans="1:6" ht="18.75">
      <c r="A49" s="57"/>
      <c r="F49" s="57"/>
    </row>
    <row r="50" spans="1:6" ht="18.75">
      <c r="A50" s="57"/>
      <c r="F50" s="57"/>
    </row>
    <row r="51" spans="1:6" ht="18.75">
      <c r="A51" s="57"/>
      <c r="F51" s="57"/>
    </row>
    <row r="52" ht="12.75"/>
    <row r="53" ht="12.75"/>
    <row r="54" ht="12.75"/>
    <row r="55" ht="12.75"/>
    <row r="56" ht="12.75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BreakPreview" zoomScale="85" zoomScaleSheetLayoutView="85" workbookViewId="0" topLeftCell="A1">
      <selection activeCell="D33" sqref="D33"/>
    </sheetView>
  </sheetViews>
  <sheetFormatPr defaultColWidth="9.140625" defaultRowHeight="12.75"/>
  <cols>
    <col min="1" max="1" width="61.140625" style="36" customWidth="1"/>
    <col min="2" max="2" width="11.7109375" style="27" customWidth="1"/>
    <col min="3" max="3" width="5.8515625" style="66" customWidth="1"/>
    <col min="4" max="4" width="16.00390625" style="68" customWidth="1"/>
    <col min="5" max="5" width="2.00390625" style="25" customWidth="1"/>
    <col min="6" max="6" width="16.8515625" style="26" customWidth="1"/>
    <col min="7" max="7" width="2.00390625" style="29" bestFit="1" customWidth="1"/>
    <col min="8" max="12" width="9.140625" style="36" customWidth="1"/>
    <col min="13" max="16384" width="9.140625" style="29" customWidth="1"/>
  </cols>
  <sheetData>
    <row r="1" spans="1:6" ht="12.75">
      <c r="A1" s="263" t="str">
        <f>'Cover '!D1</f>
        <v>НЕОХИМ АД</v>
      </c>
      <c r="B1" s="264"/>
      <c r="C1" s="264"/>
      <c r="D1" s="264"/>
      <c r="E1" s="264"/>
      <c r="F1" s="264"/>
    </row>
    <row r="2" spans="1:12" s="28" customFormat="1" ht="12.75">
      <c r="A2" s="265" t="s">
        <v>74</v>
      </c>
      <c r="B2" s="266"/>
      <c r="C2" s="266"/>
      <c r="D2" s="266"/>
      <c r="E2" s="266"/>
      <c r="F2" s="266"/>
      <c r="H2" s="113"/>
      <c r="I2" s="113"/>
      <c r="J2" s="113"/>
      <c r="K2" s="113"/>
      <c r="L2" s="113"/>
    </row>
    <row r="3" spans="1:5" ht="12.75">
      <c r="A3" s="253" t="s">
        <v>132</v>
      </c>
      <c r="B3" s="76"/>
      <c r="C3" s="119"/>
      <c r="D3" s="119"/>
      <c r="E3" s="77"/>
    </row>
    <row r="4" spans="1:5" ht="12.75">
      <c r="A4" s="150"/>
      <c r="B4" s="76"/>
      <c r="C4" s="119"/>
      <c r="D4" s="119"/>
      <c r="E4" s="77"/>
    </row>
    <row r="5" spans="1:5" ht="12.75">
      <c r="A5" s="150"/>
      <c r="B5" s="76"/>
      <c r="C5" s="119"/>
      <c r="D5" s="119"/>
      <c r="E5" s="77"/>
    </row>
    <row r="6" spans="1:5" ht="12.75">
      <c r="A6" s="150"/>
      <c r="B6" s="76"/>
      <c r="C6" s="119"/>
      <c r="D6" s="119"/>
      <c r="E6" s="77"/>
    </row>
    <row r="7" spans="1:6" ht="15" customHeight="1">
      <c r="A7" s="226"/>
      <c r="B7" s="267" t="s">
        <v>4</v>
      </c>
      <c r="C7" s="71"/>
      <c r="D7" s="268" t="s">
        <v>133</v>
      </c>
      <c r="E7" s="99"/>
      <c r="F7" s="268" t="s">
        <v>134</v>
      </c>
    </row>
    <row r="8" spans="1:6" ht="24.75" customHeight="1">
      <c r="A8" s="226"/>
      <c r="B8" s="267"/>
      <c r="C8" s="71"/>
      <c r="D8" s="269"/>
      <c r="E8" s="99"/>
      <c r="F8" s="269"/>
    </row>
    <row r="9" spans="1:6" ht="12.75">
      <c r="A9" s="79"/>
      <c r="C9" s="68"/>
      <c r="E9" s="33"/>
      <c r="F9" s="68"/>
    </row>
    <row r="10" spans="1:6" ht="12.75">
      <c r="A10" s="79"/>
      <c r="C10" s="68"/>
      <c r="E10" s="33"/>
      <c r="F10" s="68"/>
    </row>
    <row r="11" spans="1:6" ht="12.75">
      <c r="A11" s="226" t="s">
        <v>56</v>
      </c>
      <c r="B11" s="27">
        <v>3</v>
      </c>
      <c r="C11" s="68"/>
      <c r="D11" s="26">
        <v>123617</v>
      </c>
      <c r="E11" s="27"/>
      <c r="F11" s="26">
        <v>147120</v>
      </c>
    </row>
    <row r="12" spans="1:6" ht="12.75">
      <c r="A12" s="226" t="s">
        <v>84</v>
      </c>
      <c r="B12" s="27">
        <v>4</v>
      </c>
      <c r="C12" s="68"/>
      <c r="D12" s="26">
        <f>61+221+1612-69-1130+1008</f>
        <v>1703</v>
      </c>
      <c r="E12" s="27"/>
      <c r="F12" s="26">
        <v>580</v>
      </c>
    </row>
    <row r="13" spans="1:6" ht="12.75">
      <c r="A13" s="76" t="s">
        <v>101</v>
      </c>
      <c r="C13" s="68"/>
      <c r="D13" s="26">
        <v>14455</v>
      </c>
      <c r="E13" s="27"/>
      <c r="F13" s="26">
        <v>6183</v>
      </c>
    </row>
    <row r="14" spans="1:7" ht="12.75">
      <c r="A14" s="226" t="s">
        <v>85</v>
      </c>
      <c r="B14" s="27">
        <v>5</v>
      </c>
      <c r="C14" s="68"/>
      <c r="D14" s="26">
        <v>-87948</v>
      </c>
      <c r="E14" s="27"/>
      <c r="F14" s="26">
        <v>-94945</v>
      </c>
      <c r="G14" s="32"/>
    </row>
    <row r="15" spans="1:7" ht="12.75">
      <c r="A15" s="226" t="s">
        <v>3</v>
      </c>
      <c r="B15" s="27">
        <v>6</v>
      </c>
      <c r="C15" s="68"/>
      <c r="D15" s="26">
        <v>-11246</v>
      </c>
      <c r="E15" s="27"/>
      <c r="F15" s="26">
        <v>-8715</v>
      </c>
      <c r="G15" s="32"/>
    </row>
    <row r="16" spans="1:7" ht="12.75">
      <c r="A16" s="226" t="s">
        <v>95</v>
      </c>
      <c r="B16" s="27">
        <v>7</v>
      </c>
      <c r="C16" s="68"/>
      <c r="D16" s="26">
        <f>-9903-2704</f>
        <v>-12607</v>
      </c>
      <c r="E16" s="27"/>
      <c r="F16" s="26">
        <v>-12759</v>
      </c>
      <c r="G16" s="30"/>
    </row>
    <row r="17" spans="1:7" ht="12.75">
      <c r="A17" s="226" t="s">
        <v>65</v>
      </c>
      <c r="B17" s="27">
        <v>10</v>
      </c>
      <c r="C17" s="68"/>
      <c r="D17" s="26">
        <v>-5623</v>
      </c>
      <c r="E17" s="27"/>
      <c r="F17" s="26">
        <v>-5942</v>
      </c>
      <c r="G17" s="32"/>
    </row>
    <row r="18" spans="1:7" ht="15" customHeight="1">
      <c r="A18" s="226" t="s">
        <v>57</v>
      </c>
      <c r="B18" s="27">
        <v>8</v>
      </c>
      <c r="C18" s="68"/>
      <c r="D18" s="26">
        <v>-1632</v>
      </c>
      <c r="E18" s="27"/>
      <c r="F18" s="26">
        <v>-1749</v>
      </c>
      <c r="G18" s="32"/>
    </row>
    <row r="19" spans="1:7" ht="15" customHeight="1">
      <c r="A19" s="78" t="s">
        <v>112</v>
      </c>
      <c r="C19" s="68"/>
      <c r="D19" s="53">
        <f>SUM(D11:D18)</f>
        <v>20719</v>
      </c>
      <c r="E19" s="34"/>
      <c r="F19" s="53">
        <f>SUM(F11:F18)</f>
        <v>29773</v>
      </c>
      <c r="G19" s="32"/>
    </row>
    <row r="20" spans="1:7" ht="15" customHeight="1">
      <c r="A20" s="226"/>
      <c r="C20" s="68"/>
      <c r="D20" s="26"/>
      <c r="E20" s="27"/>
      <c r="G20" s="32"/>
    </row>
    <row r="21" spans="1:7" ht="12.75">
      <c r="A21" s="226" t="s">
        <v>86</v>
      </c>
      <c r="C21" s="68"/>
      <c r="D21" s="26">
        <v>0</v>
      </c>
      <c r="E21" s="27"/>
      <c r="F21" s="26">
        <v>0</v>
      </c>
      <c r="G21" s="32"/>
    </row>
    <row r="22" spans="1:7" ht="12.75">
      <c r="A22" s="36" t="s">
        <v>67</v>
      </c>
      <c r="C22" s="68"/>
      <c r="D22" s="115">
        <v>-350</v>
      </c>
      <c r="E22" s="33"/>
      <c r="F22" s="115">
        <v>-638</v>
      </c>
      <c r="G22" s="32"/>
    </row>
    <row r="23" spans="1:7" ht="12.75">
      <c r="A23" s="146" t="s">
        <v>83</v>
      </c>
      <c r="B23" s="27">
        <v>9</v>
      </c>
      <c r="C23" s="68"/>
      <c r="D23" s="53">
        <f>SUM(D21:D22)</f>
        <v>-350</v>
      </c>
      <c r="E23" s="34"/>
      <c r="F23" s="53">
        <f>SUM(F21:F22)</f>
        <v>-638</v>
      </c>
      <c r="G23" s="31"/>
    </row>
    <row r="24" spans="3:7" ht="12.75">
      <c r="C24" s="68"/>
      <c r="D24" s="26"/>
      <c r="E24" s="33"/>
      <c r="G24" s="35"/>
    </row>
    <row r="25" spans="1:7" ht="12.75">
      <c r="A25" s="78" t="s">
        <v>113</v>
      </c>
      <c r="C25" s="68"/>
      <c r="D25" s="116">
        <f>D23+D19</f>
        <v>20369</v>
      </c>
      <c r="E25" s="34"/>
      <c r="F25" s="116">
        <f>F23+F19</f>
        <v>29135</v>
      </c>
      <c r="G25" s="31"/>
    </row>
    <row r="26" spans="1:7" ht="12.75">
      <c r="A26" s="78"/>
      <c r="C26" s="68"/>
      <c r="D26" s="34"/>
      <c r="E26" s="33"/>
      <c r="F26" s="34"/>
      <c r="G26" s="35"/>
    </row>
    <row r="27" spans="1:7" ht="15.75" customHeight="1">
      <c r="A27" s="78"/>
      <c r="B27" s="33"/>
      <c r="C27" s="67"/>
      <c r="D27" s="34"/>
      <c r="E27" s="33"/>
      <c r="F27" s="34"/>
      <c r="G27" s="35"/>
    </row>
    <row r="28" spans="1:7" ht="15.75" customHeight="1" thickBot="1">
      <c r="A28" s="78" t="s">
        <v>125</v>
      </c>
      <c r="B28" s="33"/>
      <c r="C28" s="67"/>
      <c r="D28" s="70">
        <f>D25</f>
        <v>20369</v>
      </c>
      <c r="E28" s="34"/>
      <c r="F28" s="70">
        <f>F25</f>
        <v>29135</v>
      </c>
      <c r="G28" s="35"/>
    </row>
    <row r="29" spans="1:7" ht="15.75" customHeight="1" thickTop="1">
      <c r="A29" s="78"/>
      <c r="B29" s="33"/>
      <c r="C29" s="67"/>
      <c r="D29" s="34"/>
      <c r="E29" s="34"/>
      <c r="F29" s="34"/>
      <c r="G29" s="35"/>
    </row>
    <row r="30" spans="1:7" ht="15.75" customHeight="1">
      <c r="A30" s="227"/>
      <c r="B30" s="33"/>
      <c r="C30" s="67"/>
      <c r="D30" s="34"/>
      <c r="E30" s="33"/>
      <c r="F30" s="34"/>
      <c r="G30" s="35"/>
    </row>
    <row r="31" spans="1:7" ht="18" customHeight="1">
      <c r="A31" s="228"/>
      <c r="B31" s="138"/>
      <c r="C31" s="67"/>
      <c r="D31" s="34"/>
      <c r="E31" s="33"/>
      <c r="F31" s="34"/>
      <c r="G31" s="35"/>
    </row>
    <row r="32" spans="1:7" ht="18" customHeight="1">
      <c r="A32" s="228"/>
      <c r="B32" s="138"/>
      <c r="C32" s="67"/>
      <c r="D32" s="34"/>
      <c r="E32" s="33"/>
      <c r="F32" s="34"/>
      <c r="G32" s="35"/>
    </row>
    <row r="33" spans="1:7" ht="18" customHeight="1">
      <c r="A33" s="228"/>
      <c r="B33" s="138"/>
      <c r="C33" s="67"/>
      <c r="D33" s="34"/>
      <c r="E33" s="33"/>
      <c r="F33" s="34"/>
      <c r="G33" s="35"/>
    </row>
    <row r="34" spans="1:7" ht="18" customHeight="1">
      <c r="A34" s="228"/>
      <c r="B34" s="138"/>
      <c r="C34" s="67"/>
      <c r="D34" s="34"/>
      <c r="E34" s="33"/>
      <c r="F34" s="34"/>
      <c r="G34" s="35"/>
    </row>
    <row r="35" spans="1:7" ht="18" customHeight="1">
      <c r="A35" s="228"/>
      <c r="B35" s="138"/>
      <c r="C35" s="67"/>
      <c r="D35" s="34"/>
      <c r="E35" s="33"/>
      <c r="F35" s="34"/>
      <c r="G35" s="35"/>
    </row>
    <row r="36" spans="1:7" ht="18" customHeight="1">
      <c r="A36" s="228"/>
      <c r="B36" s="138"/>
      <c r="C36" s="67"/>
      <c r="D36" s="34"/>
      <c r="E36" s="33"/>
      <c r="F36" s="34"/>
      <c r="G36" s="35"/>
    </row>
    <row r="37" spans="1:7" ht="18" customHeight="1">
      <c r="A37" s="228"/>
      <c r="B37" s="138"/>
      <c r="C37" s="67"/>
      <c r="D37" s="34"/>
      <c r="E37" s="33"/>
      <c r="F37" s="34"/>
      <c r="G37" s="35"/>
    </row>
    <row r="38" spans="1:7" ht="15.75" customHeight="1">
      <c r="A38" s="238"/>
      <c r="C38" s="229"/>
      <c r="D38" s="230"/>
      <c r="E38" s="231"/>
      <c r="F38" s="230"/>
      <c r="G38" s="35"/>
    </row>
    <row r="39" spans="1:7" ht="15.75" customHeight="1">
      <c r="A39" s="146"/>
      <c r="B39" s="184"/>
      <c r="C39" s="185"/>
      <c r="D39" s="186"/>
      <c r="E39" s="186"/>
      <c r="F39" s="34"/>
      <c r="G39" s="35"/>
    </row>
    <row r="40" spans="1:7" ht="15.75" customHeight="1">
      <c r="A40" s="219"/>
      <c r="C40" s="33"/>
      <c r="D40" s="50"/>
      <c r="E40" s="50"/>
      <c r="F40" s="50"/>
      <c r="G40" s="35"/>
    </row>
    <row r="41" spans="1:7" ht="12.75">
      <c r="A41" s="172"/>
      <c r="B41" s="145"/>
      <c r="C41" s="145"/>
      <c r="G41" s="36"/>
    </row>
    <row r="42" spans="1:7" ht="12.75">
      <c r="A42" s="172"/>
      <c r="B42" s="187"/>
      <c r="C42" s="188"/>
      <c r="D42" s="189"/>
      <c r="E42" s="190"/>
      <c r="F42" s="189"/>
      <c r="G42" s="36"/>
    </row>
    <row r="43" spans="1:3" ht="12.75">
      <c r="A43" s="144"/>
      <c r="B43" s="145"/>
      <c r="C43" s="145"/>
    </row>
    <row r="44" spans="1:3" ht="12.75">
      <c r="A44" s="144"/>
      <c r="B44" s="145"/>
      <c r="C44" s="145"/>
    </row>
    <row r="45" spans="1:3" ht="12.75">
      <c r="A45" s="144"/>
      <c r="B45" s="145"/>
      <c r="C45" s="145"/>
    </row>
    <row r="46" spans="1:3" ht="12.75">
      <c r="A46" s="144"/>
      <c r="B46" s="145"/>
      <c r="C46" s="141"/>
    </row>
    <row r="47" spans="1:2" ht="12.75">
      <c r="A47" s="147"/>
      <c r="B47" s="68"/>
    </row>
    <row r="48" spans="1:7" ht="12.75">
      <c r="A48" s="123" t="s">
        <v>104</v>
      </c>
      <c r="B48" s="125" t="s">
        <v>102</v>
      </c>
      <c r="C48" s="101"/>
      <c r="F48" s="65"/>
      <c r="G48" s="38"/>
    </row>
    <row r="49" spans="1:5" ht="12.75">
      <c r="A49" s="148" t="s">
        <v>99</v>
      </c>
      <c r="B49" s="140"/>
      <c r="C49" s="65"/>
      <c r="D49" s="69"/>
      <c r="E49" s="100" t="s">
        <v>82</v>
      </c>
    </row>
    <row r="50" spans="1:7" ht="12.75">
      <c r="A50" s="123"/>
      <c r="B50" s="140"/>
      <c r="C50" s="65"/>
      <c r="D50" s="69"/>
      <c r="E50" s="83"/>
      <c r="F50" s="65"/>
      <c r="G50" s="38"/>
    </row>
    <row r="51" spans="1:6" ht="24" customHeight="1">
      <c r="A51" s="85"/>
      <c r="B51" s="85"/>
      <c r="C51" s="14"/>
      <c r="D51" s="123"/>
      <c r="F51" s="255"/>
    </row>
    <row r="52" spans="1:6" ht="12.75">
      <c r="A52" s="85"/>
      <c r="B52" s="85"/>
      <c r="C52" s="14"/>
      <c r="D52" s="69"/>
      <c r="E52" s="14"/>
      <c r="F52" s="256"/>
    </row>
    <row r="53" spans="1:7" ht="12.75">
      <c r="A53" s="152"/>
      <c r="G53" s="38"/>
    </row>
    <row r="56" ht="12.75">
      <c r="A56" s="152"/>
    </row>
    <row r="57" ht="12.75">
      <c r="A57" s="147"/>
    </row>
    <row r="58" ht="12.75">
      <c r="A58" s="152"/>
    </row>
    <row r="59" ht="12.75">
      <c r="A59" s="152"/>
    </row>
    <row r="60" ht="12.75">
      <c r="A60" s="152"/>
    </row>
    <row r="61" ht="12.75">
      <c r="A61" s="152"/>
    </row>
    <row r="62" ht="12.75">
      <c r="A62" s="149"/>
    </row>
    <row r="63" spans="1:6" ht="12.75">
      <c r="A63" s="84"/>
      <c r="B63" s="140"/>
      <c r="C63" s="69"/>
      <c r="D63" s="85"/>
      <c r="E63" s="85"/>
      <c r="F63" s="85"/>
    </row>
    <row r="64" spans="1:6" ht="12.75">
      <c r="A64" s="85"/>
      <c r="B64" s="140"/>
      <c r="C64" s="69"/>
      <c r="D64" s="85"/>
      <c r="E64" s="85"/>
      <c r="F64" s="85"/>
    </row>
    <row r="65" spans="1:6" ht="12.75">
      <c r="A65" s="152"/>
      <c r="B65" s="140"/>
      <c r="C65" s="69"/>
      <c r="D65" s="85"/>
      <c r="E65" s="85"/>
      <c r="F65" s="85"/>
    </row>
    <row r="66" spans="1:6" ht="12.75">
      <c r="A66" s="149"/>
      <c r="B66" s="81"/>
      <c r="C66" s="82"/>
      <c r="D66" s="82"/>
      <c r="E66" s="82"/>
      <c r="F66" s="257"/>
    </row>
    <row r="67" ht="15" customHeight="1">
      <c r="A67" s="152"/>
    </row>
    <row r="68" ht="12.75">
      <c r="A68" s="152"/>
    </row>
    <row r="69" ht="12.75">
      <c r="A69" s="152"/>
    </row>
    <row r="70" ht="12.75">
      <c r="A70" s="152"/>
    </row>
    <row r="71" ht="12.75">
      <c r="A71" s="152"/>
    </row>
    <row r="72" ht="12.75">
      <c r="A72" s="152"/>
    </row>
    <row r="73" ht="12.75">
      <c r="A73" s="152"/>
    </row>
    <row r="74" ht="12.75">
      <c r="A74" s="152"/>
    </row>
    <row r="75" ht="12.75">
      <c r="A75" s="152"/>
    </row>
  </sheetData>
  <mergeCells count="5">
    <mergeCell ref="A1:F1"/>
    <mergeCell ref="A2:F2"/>
    <mergeCell ref="B7:B8"/>
    <mergeCell ref="F7:F8"/>
    <mergeCell ref="D7:D8"/>
  </mergeCells>
  <printOptions/>
  <pageMargins left="0.984251968503937" right="0.35433070866141736" top="0.5905511811023623" bottom="0.2755905511811024" header="0.3937007874015748" footer="0.15748031496062992"/>
  <pageSetup blackAndWhite="1" firstPageNumber="1" useFirstPageNumber="1" horizontalDpi="600" verticalDpi="600" orientation="portrait" paperSize="9" scale="73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view="pageBreakPreview" zoomScaleSheetLayoutView="100" workbookViewId="0" topLeftCell="A31">
      <selection activeCell="D49" sqref="D49"/>
    </sheetView>
  </sheetViews>
  <sheetFormatPr defaultColWidth="9.140625" defaultRowHeight="12.75"/>
  <cols>
    <col min="1" max="1" width="51.00390625" style="38" customWidth="1"/>
    <col min="2" max="2" width="10.140625" style="126" customWidth="1"/>
    <col min="3" max="3" width="2.7109375" style="15" customWidth="1"/>
    <col min="4" max="4" width="18.140625" style="244" customWidth="1"/>
    <col min="5" max="5" width="2.7109375" style="38" customWidth="1"/>
    <col min="6" max="6" width="18.140625" style="38" customWidth="1"/>
    <col min="7" max="16384" width="9.140625" style="10" customWidth="1"/>
  </cols>
  <sheetData>
    <row r="1" spans="1:6" ht="12.75">
      <c r="A1" s="61" t="str">
        <f>'Cover '!D1</f>
        <v>НЕОХИМ АД</v>
      </c>
      <c r="B1" s="127"/>
      <c r="C1" s="9"/>
      <c r="D1" s="242"/>
      <c r="E1" s="62"/>
      <c r="F1" s="61"/>
    </row>
    <row r="2" spans="1:6" s="12" customFormat="1" ht="12.75">
      <c r="A2" s="62" t="s">
        <v>75</v>
      </c>
      <c r="B2" s="128"/>
      <c r="C2" s="11"/>
      <c r="D2" s="62"/>
      <c r="E2" s="225"/>
      <c r="F2" s="62"/>
    </row>
    <row r="3" spans="1:6" ht="15" customHeight="1">
      <c r="A3" s="62" t="str">
        <f>SCI!A3</f>
        <v>към 30 юни 2017 година</v>
      </c>
      <c r="B3" s="129"/>
      <c r="C3" s="12"/>
      <c r="D3" s="41"/>
      <c r="E3" s="41"/>
      <c r="F3" s="41"/>
    </row>
    <row r="4" spans="1:6" ht="15" customHeight="1">
      <c r="A4" s="62"/>
      <c r="B4" s="129"/>
      <c r="C4" s="12"/>
      <c r="D4" s="41"/>
      <c r="E4" s="41"/>
      <c r="F4" s="41"/>
    </row>
    <row r="5" spans="1:6" ht="15" customHeight="1">
      <c r="A5" s="62"/>
      <c r="B5" s="129"/>
      <c r="C5" s="12"/>
      <c r="D5" s="41"/>
      <c r="E5" s="41"/>
      <c r="F5" s="41"/>
    </row>
    <row r="6" spans="1:6" s="13" customFormat="1" ht="15" customHeight="1">
      <c r="A6" s="85"/>
      <c r="B6" s="270" t="s">
        <v>4</v>
      </c>
      <c r="C6" s="75"/>
      <c r="D6" s="271" t="s">
        <v>133</v>
      </c>
      <c r="E6" s="86"/>
      <c r="F6" s="271" t="s">
        <v>116</v>
      </c>
    </row>
    <row r="7" spans="1:6" ht="20.25" customHeight="1">
      <c r="A7" s="117" t="s">
        <v>55</v>
      </c>
      <c r="B7" s="270"/>
      <c r="C7" s="66"/>
      <c r="D7" s="271"/>
      <c r="E7" s="87"/>
      <c r="F7" s="271"/>
    </row>
    <row r="8" spans="1:6" ht="17.25" customHeight="1">
      <c r="A8" s="85"/>
      <c r="B8" s="68"/>
      <c r="C8" s="66"/>
      <c r="D8" s="80"/>
      <c r="E8" s="87"/>
      <c r="F8" s="80"/>
    </row>
    <row r="9" spans="1:6" s="38" customFormat="1" ht="15" customHeight="1">
      <c r="A9" s="117" t="s">
        <v>10</v>
      </c>
      <c r="B9" s="130"/>
      <c r="C9" s="37"/>
      <c r="D9" s="85"/>
      <c r="E9" s="85"/>
      <c r="F9" s="85"/>
    </row>
    <row r="10" spans="1:6" s="38" customFormat="1" ht="12.75">
      <c r="A10" s="88" t="s">
        <v>106</v>
      </c>
      <c r="B10" s="126">
        <v>10</v>
      </c>
      <c r="C10" s="37"/>
      <c r="D10" s="89">
        <v>87385</v>
      </c>
      <c r="E10" s="85"/>
      <c r="F10" s="89">
        <v>91600</v>
      </c>
    </row>
    <row r="11" spans="1:6" s="38" customFormat="1" ht="12.75">
      <c r="A11" s="90" t="s">
        <v>33</v>
      </c>
      <c r="B11" s="126">
        <v>10</v>
      </c>
      <c r="C11" s="37"/>
      <c r="D11" s="89">
        <v>198</v>
      </c>
      <c r="E11" s="89"/>
      <c r="F11" s="89">
        <v>206</v>
      </c>
    </row>
    <row r="12" spans="1:6" s="38" customFormat="1" ht="12.75">
      <c r="A12" s="90" t="s">
        <v>68</v>
      </c>
      <c r="B12" s="126">
        <v>11</v>
      </c>
      <c r="C12" s="37"/>
      <c r="D12" s="89">
        <v>88</v>
      </c>
      <c r="E12" s="89"/>
      <c r="F12" s="89">
        <v>88</v>
      </c>
    </row>
    <row r="13" spans="1:6" s="38" customFormat="1" ht="12.75">
      <c r="A13" s="90" t="s">
        <v>88</v>
      </c>
      <c r="B13" s="126"/>
      <c r="C13" s="37"/>
      <c r="D13" s="89">
        <v>4</v>
      </c>
      <c r="E13" s="89"/>
      <c r="F13" s="89">
        <v>4</v>
      </c>
    </row>
    <row r="14" spans="1:6" s="38" customFormat="1" ht="12.75">
      <c r="A14" s="85"/>
      <c r="B14" s="130"/>
      <c r="C14" s="37"/>
      <c r="D14" s="167">
        <f>SUM(D10:D13)</f>
        <v>87675</v>
      </c>
      <c r="E14" s="91"/>
      <c r="F14" s="167">
        <f>SUM(F10:F13)</f>
        <v>91898</v>
      </c>
    </row>
    <row r="15" spans="1:6" s="38" customFormat="1" ht="8.1" customHeight="1">
      <c r="A15" s="85"/>
      <c r="B15" s="130"/>
      <c r="C15" s="37"/>
      <c r="D15" s="91"/>
      <c r="E15" s="91"/>
      <c r="F15" s="91"/>
    </row>
    <row r="16" spans="1:6" s="38" customFormat="1" ht="12.75">
      <c r="A16" s="117" t="s">
        <v>11</v>
      </c>
      <c r="B16" s="130"/>
      <c r="C16" s="37"/>
      <c r="D16" s="91"/>
      <c r="E16" s="91"/>
      <c r="F16" s="91"/>
    </row>
    <row r="17" spans="1:6" s="38" customFormat="1" ht="12.75">
      <c r="A17" s="88" t="s">
        <v>7</v>
      </c>
      <c r="B17" s="126">
        <v>12</v>
      </c>
      <c r="C17" s="69"/>
      <c r="D17" s="63">
        <v>38375</v>
      </c>
      <c r="E17" s="63"/>
      <c r="F17" s="63">
        <v>24498</v>
      </c>
    </row>
    <row r="18" spans="1:6" s="38" customFormat="1" ht="12.75">
      <c r="A18" s="88" t="s">
        <v>20</v>
      </c>
      <c r="B18" s="126">
        <v>13</v>
      </c>
      <c r="C18" s="69"/>
      <c r="D18" s="63">
        <v>1500</v>
      </c>
      <c r="E18" s="63"/>
      <c r="F18" s="63">
        <v>1382</v>
      </c>
    </row>
    <row r="19" spans="1:6" s="38" customFormat="1" ht="12.75">
      <c r="A19" s="88" t="s">
        <v>78</v>
      </c>
      <c r="B19" s="126">
        <v>14</v>
      </c>
      <c r="C19" s="69"/>
      <c r="D19" s="63">
        <v>8534</v>
      </c>
      <c r="E19" s="63"/>
      <c r="F19" s="63">
        <v>2635</v>
      </c>
    </row>
    <row r="20" spans="1:6" s="38" customFormat="1" ht="12.75">
      <c r="A20" s="85" t="s">
        <v>69</v>
      </c>
      <c r="B20" s="126">
        <v>15</v>
      </c>
      <c r="C20" s="69"/>
      <c r="D20" s="63">
        <f>10+3818+1544+433</f>
        <v>5805</v>
      </c>
      <c r="E20" s="63"/>
      <c r="F20" s="63">
        <v>2073</v>
      </c>
    </row>
    <row r="21" spans="1:6" s="38" customFormat="1" ht="12.75">
      <c r="A21" s="88" t="s">
        <v>46</v>
      </c>
      <c r="B21" s="126">
        <v>16</v>
      </c>
      <c r="C21" s="69"/>
      <c r="D21" s="63">
        <v>4982</v>
      </c>
      <c r="E21" s="63"/>
      <c r="F21" s="63">
        <v>52644</v>
      </c>
    </row>
    <row r="22" spans="1:6" s="38" customFormat="1" ht="12.75">
      <c r="A22" s="117"/>
      <c r="B22" s="130"/>
      <c r="C22" s="37"/>
      <c r="D22" s="167">
        <f>SUM(D17:D21)</f>
        <v>59196</v>
      </c>
      <c r="E22" s="91"/>
      <c r="F22" s="167">
        <f>SUM(F17:F21)</f>
        <v>83232</v>
      </c>
    </row>
    <row r="23" spans="1:6" s="38" customFormat="1" ht="8.1" customHeight="1">
      <c r="A23" s="88"/>
      <c r="B23" s="126"/>
      <c r="C23" s="69"/>
      <c r="D23" s="64"/>
      <c r="E23" s="64"/>
      <c r="F23" s="64"/>
    </row>
    <row r="24" spans="1:6" s="38" customFormat="1" ht="15.75" thickBot="1">
      <c r="A24" s="117" t="s">
        <v>12</v>
      </c>
      <c r="B24" s="130"/>
      <c r="C24" s="37"/>
      <c r="D24" s="168">
        <f>SUM(D14+D22)</f>
        <v>146871</v>
      </c>
      <c r="E24" s="91"/>
      <c r="F24" s="168">
        <f>SUM(F14+F22)</f>
        <v>175130</v>
      </c>
    </row>
    <row r="25" spans="1:6" s="38" customFormat="1" ht="15.75" thickTop="1">
      <c r="A25" s="88"/>
      <c r="B25" s="126"/>
      <c r="C25" s="69"/>
      <c r="D25" s="85"/>
      <c r="E25" s="85"/>
      <c r="F25" s="85"/>
    </row>
    <row r="26" spans="1:6" s="38" customFormat="1" ht="12.75">
      <c r="A26" s="117" t="s">
        <v>17</v>
      </c>
      <c r="B26" s="68"/>
      <c r="C26" s="68"/>
      <c r="D26" s="80"/>
      <c r="E26" s="87"/>
      <c r="F26" s="80"/>
    </row>
    <row r="27" spans="1:6" s="38" customFormat="1" ht="8.1" customHeight="1">
      <c r="A27" s="117"/>
      <c r="B27" s="68"/>
      <c r="C27" s="68"/>
      <c r="D27" s="80"/>
      <c r="E27" s="87"/>
      <c r="F27" s="80"/>
    </row>
    <row r="28" spans="1:6" s="38" customFormat="1" ht="12.75">
      <c r="A28" s="117" t="s">
        <v>58</v>
      </c>
      <c r="B28" s="68"/>
      <c r="C28" s="68"/>
      <c r="D28" s="80"/>
      <c r="E28" s="87"/>
      <c r="F28" s="80"/>
    </row>
    <row r="29" spans="1:6" s="38" customFormat="1" ht="12.75">
      <c r="A29" s="88" t="s">
        <v>36</v>
      </c>
      <c r="B29" s="126"/>
      <c r="C29" s="37"/>
      <c r="D29" s="63">
        <v>2654</v>
      </c>
      <c r="E29" s="63"/>
      <c r="F29" s="63">
        <v>2654</v>
      </c>
    </row>
    <row r="30" spans="1:6" ht="12.75">
      <c r="A30" s="88" t="s">
        <v>50</v>
      </c>
      <c r="C30" s="37"/>
      <c r="D30" s="63">
        <v>-3575</v>
      </c>
      <c r="E30" s="63"/>
      <c r="F30" s="63">
        <v>-3575</v>
      </c>
    </row>
    <row r="31" spans="1:6" ht="12.75">
      <c r="A31" s="88" t="s">
        <v>66</v>
      </c>
      <c r="C31" s="37"/>
      <c r="D31" s="63">
        <v>265</v>
      </c>
      <c r="E31" s="63"/>
      <c r="F31" s="63">
        <v>265</v>
      </c>
    </row>
    <row r="32" spans="1:6" ht="12.75">
      <c r="A32" s="88" t="s">
        <v>97</v>
      </c>
      <c r="B32" s="130"/>
      <c r="C32" s="37"/>
      <c r="D32" s="63">
        <f>120994-1287</f>
        <v>119707</v>
      </c>
      <c r="E32" s="63"/>
      <c r="F32" s="63">
        <v>102700</v>
      </c>
    </row>
    <row r="33" spans="1:6" ht="12.75">
      <c r="A33" s="117"/>
      <c r="B33" s="126">
        <v>17</v>
      </c>
      <c r="C33" s="37"/>
      <c r="D33" s="92">
        <f>SUM(D29:D32)</f>
        <v>119051</v>
      </c>
      <c r="E33" s="93"/>
      <c r="F33" s="92">
        <f>SUM(F29:F32)</f>
        <v>102044</v>
      </c>
    </row>
    <row r="34" spans="1:6" ht="8.1" customHeight="1">
      <c r="A34" s="117"/>
      <c r="B34" s="130"/>
      <c r="C34" s="37"/>
      <c r="D34" s="93"/>
      <c r="E34" s="93"/>
      <c r="F34" s="93"/>
    </row>
    <row r="35" spans="1:6" ht="12.75">
      <c r="A35" s="118" t="s">
        <v>59</v>
      </c>
      <c r="B35" s="130"/>
      <c r="C35" s="37"/>
      <c r="D35" s="93"/>
      <c r="E35" s="93"/>
      <c r="F35" s="93"/>
    </row>
    <row r="36" spans="1:6" ht="12.75">
      <c r="A36" s="118"/>
      <c r="B36" s="130"/>
      <c r="C36" s="37"/>
      <c r="D36" s="93"/>
      <c r="E36" s="93"/>
      <c r="F36" s="93"/>
    </row>
    <row r="37" spans="1:6" ht="12.75">
      <c r="A37" s="117" t="s">
        <v>87</v>
      </c>
      <c r="C37" s="37"/>
      <c r="D37" s="93"/>
      <c r="E37" s="93"/>
      <c r="F37" s="93"/>
    </row>
    <row r="38" spans="1:6" ht="12.75">
      <c r="A38" s="88" t="s">
        <v>70</v>
      </c>
      <c r="B38" s="126">
        <v>18</v>
      </c>
      <c r="C38" s="37"/>
      <c r="D38" s="94">
        <v>6976</v>
      </c>
      <c r="E38" s="93"/>
      <c r="F38" s="94">
        <v>6990</v>
      </c>
    </row>
    <row r="39" spans="1:6" ht="12.75">
      <c r="A39" s="88" t="s">
        <v>107</v>
      </c>
      <c r="B39" s="126">
        <v>19</v>
      </c>
      <c r="C39" s="37"/>
      <c r="D39" s="63">
        <f>32-1</f>
        <v>31</v>
      </c>
      <c r="E39" s="63"/>
      <c r="F39" s="63">
        <v>31</v>
      </c>
    </row>
    <row r="40" spans="1:6" ht="12.75">
      <c r="A40" s="88" t="s">
        <v>63</v>
      </c>
      <c r="B40" s="126">
        <v>20</v>
      </c>
      <c r="C40" s="37"/>
      <c r="D40" s="94">
        <v>30</v>
      </c>
      <c r="E40" s="93"/>
      <c r="F40" s="94">
        <v>30</v>
      </c>
    </row>
    <row r="41" spans="1:6" ht="12.75">
      <c r="A41" s="76" t="s">
        <v>93</v>
      </c>
      <c r="C41" s="37"/>
      <c r="D41" s="63">
        <v>1764</v>
      </c>
      <c r="E41" s="63"/>
      <c r="F41" s="63">
        <v>1764</v>
      </c>
    </row>
    <row r="42" spans="1:6" ht="12.75">
      <c r="A42" s="77" t="s">
        <v>96</v>
      </c>
      <c r="B42" s="126">
        <v>21</v>
      </c>
      <c r="C42" s="37"/>
      <c r="D42" s="63">
        <v>187</v>
      </c>
      <c r="E42" s="63"/>
      <c r="F42" s="63">
        <v>187</v>
      </c>
    </row>
    <row r="43" spans="1:6" ht="12.75">
      <c r="A43" s="90" t="s">
        <v>119</v>
      </c>
      <c r="C43" s="37"/>
      <c r="D43" s="63">
        <v>234</v>
      </c>
      <c r="E43" s="63"/>
      <c r="F43" s="63">
        <v>234</v>
      </c>
    </row>
    <row r="44" spans="1:6" ht="12.75">
      <c r="A44" s="237" t="s">
        <v>120</v>
      </c>
      <c r="C44" s="37"/>
      <c r="D44" s="63">
        <v>25</v>
      </c>
      <c r="E44" s="63"/>
      <c r="F44" s="63">
        <v>25</v>
      </c>
    </row>
    <row r="45" spans="1:6" ht="12.75">
      <c r="A45" s="85"/>
      <c r="C45" s="37"/>
      <c r="D45" s="92">
        <f>SUM(D38:D44)</f>
        <v>9247</v>
      </c>
      <c r="E45" s="93"/>
      <c r="F45" s="92">
        <f>SUM(F38:F44)</f>
        <v>9261</v>
      </c>
    </row>
    <row r="46" spans="1:6" ht="8.1" customHeight="1">
      <c r="A46" s="117"/>
      <c r="B46" s="130"/>
      <c r="C46" s="37"/>
      <c r="D46" s="243"/>
      <c r="E46" s="93"/>
      <c r="F46" s="93"/>
    </row>
    <row r="47" spans="1:6" ht="12.75">
      <c r="A47" s="117" t="s">
        <v>34</v>
      </c>
      <c r="B47" s="130"/>
      <c r="C47" s="120"/>
      <c r="D47" s="239"/>
      <c r="E47" s="85"/>
      <c r="F47" s="85"/>
    </row>
    <row r="48" spans="1:6" ht="12.75">
      <c r="A48" s="95" t="s">
        <v>71</v>
      </c>
      <c r="B48" s="126">
        <v>22</v>
      </c>
      <c r="C48" s="120"/>
      <c r="D48" s="63">
        <v>0</v>
      </c>
      <c r="E48" s="85"/>
      <c r="F48" s="63">
        <v>12757</v>
      </c>
    </row>
    <row r="49" spans="1:6" ht="12.75">
      <c r="A49" s="95" t="s">
        <v>47</v>
      </c>
      <c r="B49" s="126">
        <v>18</v>
      </c>
      <c r="C49" s="120"/>
      <c r="D49" s="63">
        <f>2790-20+1</f>
        <v>2771</v>
      </c>
      <c r="E49" s="85"/>
      <c r="F49" s="63">
        <v>7392</v>
      </c>
    </row>
    <row r="50" spans="1:6" ht="12.75">
      <c r="A50" s="95" t="s">
        <v>21</v>
      </c>
      <c r="B50" s="126">
        <v>23</v>
      </c>
      <c r="C50" s="69"/>
      <c r="D50" s="63">
        <v>561</v>
      </c>
      <c r="E50" s="96"/>
      <c r="F50" s="63">
        <v>23176</v>
      </c>
    </row>
    <row r="51" spans="1:6" ht="12.75">
      <c r="A51" s="95" t="s">
        <v>22</v>
      </c>
      <c r="B51" s="126">
        <v>24</v>
      </c>
      <c r="C51" s="120"/>
      <c r="D51" s="63">
        <v>6960</v>
      </c>
      <c r="E51" s="85"/>
      <c r="F51" s="63">
        <v>13550</v>
      </c>
    </row>
    <row r="52" spans="1:6" ht="12.75">
      <c r="A52" s="95" t="s">
        <v>60</v>
      </c>
      <c r="B52" s="126">
        <v>25</v>
      </c>
      <c r="C52" s="69"/>
      <c r="D52" s="63">
        <f>1179+550</f>
        <v>1729</v>
      </c>
      <c r="E52" s="96"/>
      <c r="F52" s="63">
        <v>1870</v>
      </c>
    </row>
    <row r="53" spans="1:6" ht="12.75">
      <c r="A53" s="95" t="s">
        <v>51</v>
      </c>
      <c r="B53" s="126">
        <v>26</v>
      </c>
      <c r="C53" s="69"/>
      <c r="D53" s="63">
        <v>298</v>
      </c>
      <c r="E53" s="96"/>
      <c r="F53" s="63">
        <v>1668</v>
      </c>
    </row>
    <row r="54" spans="1:6" ht="12.75">
      <c r="A54" s="95" t="s">
        <v>35</v>
      </c>
      <c r="B54" s="126">
        <v>27</v>
      </c>
      <c r="C54" s="69"/>
      <c r="D54" s="63">
        <f>6235+20-1</f>
        <v>6254</v>
      </c>
      <c r="E54" s="96"/>
      <c r="F54" s="63">
        <v>3412</v>
      </c>
    </row>
    <row r="55" spans="1:6" ht="12.75">
      <c r="A55" s="117"/>
      <c r="C55" s="37"/>
      <c r="D55" s="92">
        <f>SUM(D48:D54)</f>
        <v>18573</v>
      </c>
      <c r="E55" s="93"/>
      <c r="F55" s="92">
        <f>SUM(F48:F54)</f>
        <v>63825</v>
      </c>
    </row>
    <row r="56" spans="1:6" ht="8.1" customHeight="1">
      <c r="A56" s="121"/>
      <c r="B56" s="130"/>
      <c r="C56" s="37"/>
      <c r="D56" s="169"/>
      <c r="E56" s="93"/>
      <c r="F56" s="169"/>
    </row>
    <row r="57" spans="1:6" ht="15.75" thickBot="1">
      <c r="A57" s="117" t="s">
        <v>18</v>
      </c>
      <c r="B57" s="130"/>
      <c r="C57" s="37"/>
      <c r="D57" s="97">
        <f>D33+D45+D55</f>
        <v>146871</v>
      </c>
      <c r="E57" s="93"/>
      <c r="F57" s="97">
        <f>F33+F45+F55</f>
        <v>175130</v>
      </c>
    </row>
    <row r="58" spans="1:6" ht="8.1" customHeight="1" thickTop="1">
      <c r="A58" s="88"/>
      <c r="B58" s="130"/>
      <c r="C58" s="69"/>
      <c r="D58" s="239"/>
      <c r="E58" s="85"/>
      <c r="F58" s="85"/>
    </row>
    <row r="59" spans="1:3" ht="12.75">
      <c r="A59" s="74"/>
      <c r="C59" s="69"/>
    </row>
    <row r="60" spans="1:3" ht="12.75">
      <c r="A60" s="191"/>
      <c r="C60" s="69"/>
    </row>
    <row r="61" spans="1:3" ht="12.75">
      <c r="A61" s="191"/>
      <c r="C61" s="69"/>
    </row>
    <row r="62" spans="1:3" ht="12.75">
      <c r="A62" s="191"/>
      <c r="C62" s="69"/>
    </row>
    <row r="63" spans="1:3" ht="12.75">
      <c r="A63" s="191"/>
      <c r="C63" s="69"/>
    </row>
    <row r="64" spans="1:3" ht="12.75">
      <c r="A64" s="191"/>
      <c r="C64" s="69"/>
    </row>
    <row r="65" spans="1:6" s="142" customFormat="1" ht="12.75">
      <c r="A65" s="144"/>
      <c r="B65" s="145"/>
      <c r="C65" s="145"/>
      <c r="D65" s="240"/>
      <c r="E65" s="38"/>
      <c r="F65" s="145"/>
    </row>
    <row r="66" spans="1:6" s="142" customFormat="1" ht="12.75">
      <c r="A66" s="144"/>
      <c r="B66" s="145"/>
      <c r="C66" s="145"/>
      <c r="D66" s="240"/>
      <c r="E66" s="38"/>
      <c r="F66" s="145"/>
    </row>
    <row r="67" spans="1:4" s="38" customFormat="1" ht="12.75">
      <c r="A67" s="74"/>
      <c r="B67" s="145"/>
      <c r="C67" s="69"/>
      <c r="D67" s="244"/>
    </row>
    <row r="68" spans="1:6" ht="8.1" customHeight="1">
      <c r="A68" s="88"/>
      <c r="C68" s="69"/>
      <c r="D68" s="239"/>
      <c r="E68" s="85"/>
      <c r="F68" s="85"/>
    </row>
    <row r="69" spans="1:6" ht="8.1" customHeight="1">
      <c r="A69" s="88"/>
      <c r="D69" s="239"/>
      <c r="E69" s="85"/>
      <c r="F69" s="85"/>
    </row>
    <row r="70" spans="1:6" ht="12.75">
      <c r="A70" s="123" t="s">
        <v>104</v>
      </c>
      <c r="B70" s="125" t="s">
        <v>102</v>
      </c>
      <c r="D70" s="245"/>
      <c r="E70" s="68"/>
      <c r="F70" s="25"/>
    </row>
    <row r="71" spans="1:6" ht="12.75">
      <c r="A71" s="148" t="s">
        <v>98</v>
      </c>
      <c r="C71" s="140"/>
      <c r="D71" s="241"/>
      <c r="E71" s="69"/>
      <c r="F71" s="100" t="s">
        <v>82</v>
      </c>
    </row>
    <row r="72" spans="1:6" ht="12.75">
      <c r="A72" s="123"/>
      <c r="D72" s="246"/>
      <c r="E72" s="65"/>
      <c r="F72" s="124"/>
    </row>
    <row r="73" spans="1:6" ht="12.75">
      <c r="A73" s="85"/>
      <c r="D73" s="239"/>
      <c r="E73" s="85"/>
      <c r="F73" s="85"/>
    </row>
    <row r="74" spans="1:6" ht="12.75">
      <c r="A74" s="85"/>
      <c r="B74" s="85"/>
      <c r="D74" s="239"/>
      <c r="E74" s="85"/>
      <c r="F74" s="85"/>
    </row>
    <row r="75" spans="1:6" ht="12.75">
      <c r="A75" s="152"/>
      <c r="B75" s="85"/>
      <c r="D75" s="239"/>
      <c r="E75" s="85"/>
      <c r="F75" s="85"/>
    </row>
    <row r="76" spans="1:6" ht="12.75">
      <c r="A76" s="149"/>
      <c r="B76" s="85"/>
      <c r="D76" s="239"/>
      <c r="E76" s="85"/>
      <c r="F76" s="85"/>
    </row>
    <row r="77" spans="1:6" ht="12.75">
      <c r="A77" s="85"/>
      <c r="C77" s="14"/>
      <c r="D77" s="239"/>
      <c r="E77" s="85"/>
      <c r="F77" s="85"/>
    </row>
    <row r="78" spans="1:6" ht="12.75">
      <c r="A78" s="85"/>
      <c r="B78" s="131"/>
      <c r="C78" s="14"/>
      <c r="D78" s="239"/>
      <c r="E78" s="85"/>
      <c r="F78" s="85"/>
    </row>
    <row r="79" spans="1:6" ht="12.75">
      <c r="A79" s="85"/>
      <c r="B79" s="131"/>
      <c r="C79" s="14"/>
      <c r="D79" s="239"/>
      <c r="E79" s="85"/>
      <c r="F79" s="85"/>
    </row>
    <row r="80" spans="1:6" ht="12.75">
      <c r="A80" s="85"/>
      <c r="B80" s="131"/>
      <c r="C80" s="14"/>
      <c r="D80" s="239"/>
      <c r="E80" s="85"/>
      <c r="F80" s="85"/>
    </row>
    <row r="81" spans="1:6" ht="12.75">
      <c r="A81" s="85"/>
      <c r="B81" s="131"/>
      <c r="C81" s="14"/>
      <c r="D81" s="239"/>
      <c r="E81" s="85"/>
      <c r="F81" s="85"/>
    </row>
    <row r="82" spans="1:6" ht="12.75">
      <c r="A82" s="85"/>
      <c r="B82" s="131"/>
      <c r="C82" s="14"/>
      <c r="D82" s="239"/>
      <c r="E82" s="85"/>
      <c r="F82" s="85"/>
    </row>
    <row r="83" spans="1:6" ht="12.75">
      <c r="A83" s="85"/>
      <c r="B83" s="131"/>
      <c r="C83" s="14"/>
      <c r="D83" s="239"/>
      <c r="E83" s="85"/>
      <c r="F83" s="85"/>
    </row>
    <row r="84" spans="1:6" ht="12.75">
      <c r="A84" s="85"/>
      <c r="B84" s="131"/>
      <c r="C84" s="14"/>
      <c r="D84" s="239"/>
      <c r="E84" s="85"/>
      <c r="F84" s="85"/>
    </row>
    <row r="85" spans="1:6" ht="12.75">
      <c r="A85" s="85"/>
      <c r="B85" s="131"/>
      <c r="C85" s="14"/>
      <c r="D85" s="239"/>
      <c r="E85" s="85"/>
      <c r="F85" s="85"/>
    </row>
    <row r="86" spans="1:6" ht="12.75">
      <c r="A86" s="85"/>
      <c r="B86" s="131"/>
      <c r="C86" s="14"/>
      <c r="D86" s="239"/>
      <c r="E86" s="85"/>
      <c r="F86" s="85"/>
    </row>
    <row r="87" spans="1:6" ht="12.75">
      <c r="A87" s="85"/>
      <c r="B87" s="131"/>
      <c r="C87" s="14"/>
      <c r="D87" s="239"/>
      <c r="E87" s="85"/>
      <c r="F87" s="85"/>
    </row>
    <row r="88" spans="1:6" ht="12.75">
      <c r="A88" s="85"/>
      <c r="B88" s="131"/>
      <c r="C88" s="14"/>
      <c r="D88" s="239"/>
      <c r="E88" s="85"/>
      <c r="F88" s="85"/>
    </row>
    <row r="89" spans="1:6" ht="12.75">
      <c r="A89" s="85"/>
      <c r="B89" s="131"/>
      <c r="C89" s="14"/>
      <c r="D89" s="239"/>
      <c r="E89" s="85"/>
      <c r="F89" s="85"/>
    </row>
    <row r="90" spans="1:6" ht="12.75">
      <c r="A90" s="85"/>
      <c r="B90" s="131"/>
      <c r="C90" s="14"/>
      <c r="D90" s="239"/>
      <c r="E90" s="85"/>
      <c r="F90" s="85"/>
    </row>
    <row r="91" spans="1:6" ht="12.75">
      <c r="A91" s="85"/>
      <c r="B91" s="131"/>
      <c r="C91" s="14"/>
      <c r="D91" s="239"/>
      <c r="E91" s="85"/>
      <c r="F91" s="85"/>
    </row>
    <row r="92" spans="1:6" ht="12.75">
      <c r="A92" s="85"/>
      <c r="B92" s="131"/>
      <c r="C92" s="14"/>
      <c r="D92" s="239"/>
      <c r="E92" s="85"/>
      <c r="F92" s="85"/>
    </row>
    <row r="93" spans="1:6" ht="12.75">
      <c r="A93" s="85"/>
      <c r="B93" s="131"/>
      <c r="C93" s="14"/>
      <c r="D93" s="239"/>
      <c r="E93" s="85"/>
      <c r="F93" s="85"/>
    </row>
    <row r="94" spans="1:6" ht="12.75">
      <c r="A94" s="85"/>
      <c r="B94" s="131"/>
      <c r="C94" s="14"/>
      <c r="D94" s="239"/>
      <c r="E94" s="85"/>
      <c r="F94" s="85"/>
    </row>
    <row r="95" spans="1:6" ht="12.75">
      <c r="A95" s="85"/>
      <c r="B95" s="131"/>
      <c r="C95" s="14"/>
      <c r="D95" s="239"/>
      <c r="E95" s="85"/>
      <c r="F95" s="85"/>
    </row>
    <row r="96" spans="1:6" ht="12.75">
      <c r="A96" s="85"/>
      <c r="B96" s="131"/>
      <c r="C96" s="14"/>
      <c r="D96" s="239"/>
      <c r="E96" s="85"/>
      <c r="F96" s="85"/>
    </row>
    <row r="97" spans="1:6" ht="12.75">
      <c r="A97" s="85"/>
      <c r="B97" s="131"/>
      <c r="C97" s="14"/>
      <c r="D97" s="239"/>
      <c r="E97" s="85"/>
      <c r="F97" s="85"/>
    </row>
    <row r="98" spans="1:6" ht="12.75">
      <c r="A98" s="85"/>
      <c r="B98" s="131"/>
      <c r="C98" s="14"/>
      <c r="D98" s="239"/>
      <c r="E98" s="85"/>
      <c r="F98" s="85"/>
    </row>
    <row r="99" spans="1:6" ht="12.75">
      <c r="A99" s="85"/>
      <c r="B99" s="131"/>
      <c r="C99" s="14"/>
      <c r="D99" s="239"/>
      <c r="E99" s="85"/>
      <c r="F99" s="85"/>
    </row>
    <row r="100" spans="1:6" ht="12.75">
      <c r="A100" s="85"/>
      <c r="B100" s="131"/>
      <c r="C100" s="14"/>
      <c r="D100" s="239"/>
      <c r="E100" s="85"/>
      <c r="F100" s="85"/>
    </row>
    <row r="101" spans="1:6" ht="12.75">
      <c r="A101" s="85"/>
      <c r="B101" s="131"/>
      <c r="C101" s="14"/>
      <c r="D101" s="239"/>
      <c r="E101" s="85"/>
      <c r="F101" s="85"/>
    </row>
    <row r="102" spans="1:6" ht="12.75">
      <c r="A102" s="85"/>
      <c r="B102" s="131"/>
      <c r="C102" s="14"/>
      <c r="D102" s="239"/>
      <c r="E102" s="85"/>
      <c r="F102" s="85"/>
    </row>
    <row r="103" spans="1:6" ht="12.75">
      <c r="A103" s="85"/>
      <c r="B103" s="131"/>
      <c r="C103" s="14"/>
      <c r="D103" s="239"/>
      <c r="E103" s="85"/>
      <c r="F103" s="85"/>
    </row>
    <row r="104" spans="1:6" ht="12.75">
      <c r="A104" s="85"/>
      <c r="B104" s="131"/>
      <c r="C104" s="14"/>
      <c r="D104" s="239"/>
      <c r="E104" s="85"/>
      <c r="F104" s="85"/>
    </row>
    <row r="105" spans="1:6" ht="12.75">
      <c r="A105" s="85"/>
      <c r="B105" s="131"/>
      <c r="C105" s="14"/>
      <c r="D105" s="239"/>
      <c r="E105" s="85"/>
      <c r="F105" s="85"/>
    </row>
    <row r="106" spans="2:3" ht="12.75">
      <c r="B106" s="131"/>
      <c r="C106" s="10"/>
    </row>
    <row r="107" spans="2:3" ht="12.75">
      <c r="B107" s="132"/>
      <c r="C107" s="10"/>
    </row>
    <row r="108" spans="2:3" ht="12.75">
      <c r="B108" s="132"/>
      <c r="C108" s="10"/>
    </row>
    <row r="109" ht="12.75">
      <c r="B109" s="132"/>
    </row>
  </sheetData>
  <mergeCells count="3">
    <mergeCell ref="B6:B7"/>
    <mergeCell ref="D6:D7"/>
    <mergeCell ref="F6:F7"/>
  </mergeCells>
  <printOptions/>
  <pageMargins left="0.97" right="0.354330708661417" top="0.590551181102362" bottom="0.275590551181102" header="0.393700787401575" footer="0.15748031496063"/>
  <pageSetup blackAndWhite="1" firstPageNumber="1" useFirstPageNumber="1" horizontalDpi="600" verticalDpi="600" orientation="portrait" paperSize="9" scale="72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zoomScale="85" zoomScaleSheetLayoutView="85" workbookViewId="0" topLeftCell="A4">
      <selection activeCell="A34" sqref="A34"/>
    </sheetView>
  </sheetViews>
  <sheetFormatPr defaultColWidth="7.8515625" defaultRowHeight="12.75"/>
  <cols>
    <col min="1" max="1" width="72.00390625" style="24" bestFit="1" customWidth="1"/>
    <col min="2" max="2" width="13.00390625" style="137" customWidth="1"/>
    <col min="3" max="3" width="12.8515625" style="8" customWidth="1"/>
    <col min="4" max="4" width="2.28125" style="4" customWidth="1"/>
    <col min="5" max="5" width="12.8515625" style="8" customWidth="1"/>
    <col min="6" max="6" width="2.8515625" style="4" customWidth="1"/>
    <col min="7" max="7" width="23.8515625" style="3" hidden="1" customWidth="1"/>
    <col min="8" max="16384" width="7.8515625" style="3" customWidth="1"/>
  </cols>
  <sheetData>
    <row r="1" spans="1:7" s="1" customFormat="1" ht="15">
      <c r="A1" s="273" t="str">
        <f>'Cover '!D1</f>
        <v>НЕОХИМ АД</v>
      </c>
      <c r="B1" s="274"/>
      <c r="C1" s="274"/>
      <c r="D1" s="274"/>
      <c r="E1" s="274"/>
      <c r="F1" s="19"/>
      <c r="G1" s="20"/>
    </row>
    <row r="2" spans="1:6" s="2" customFormat="1" ht="15">
      <c r="A2" s="275" t="s">
        <v>76</v>
      </c>
      <c r="B2" s="276"/>
      <c r="C2" s="276"/>
      <c r="D2" s="276"/>
      <c r="E2" s="276"/>
      <c r="F2" s="19"/>
    </row>
    <row r="3" spans="1:6" s="2" customFormat="1" ht="15">
      <c r="A3" s="150" t="str">
        <f>SCI!A3</f>
        <v>към 30 юни 2017 година</v>
      </c>
      <c r="B3" s="19"/>
      <c r="C3" s="19"/>
      <c r="D3" s="19"/>
      <c r="E3" s="19"/>
      <c r="F3" s="19"/>
    </row>
    <row r="4" spans="1:6" s="2" customFormat="1" ht="15">
      <c r="A4" s="151"/>
      <c r="B4" s="19"/>
      <c r="C4" s="19"/>
      <c r="D4" s="19"/>
      <c r="E4" s="19"/>
      <c r="F4" s="19"/>
    </row>
    <row r="5" spans="1:7" ht="16.5" customHeight="1">
      <c r="A5" s="98"/>
      <c r="B5" s="133" t="s">
        <v>4</v>
      </c>
      <c r="C5" s="268" t="s">
        <v>133</v>
      </c>
      <c r="D5" s="86"/>
      <c r="E5" s="268" t="s">
        <v>135</v>
      </c>
      <c r="F5" s="258"/>
      <c r="G5" s="21"/>
    </row>
    <row r="6" spans="1:7" ht="15" customHeight="1">
      <c r="A6" s="183"/>
      <c r="B6" s="134"/>
      <c r="C6" s="269"/>
      <c r="D6" s="87"/>
      <c r="E6" s="269"/>
      <c r="F6" s="258"/>
      <c r="G6" s="21"/>
    </row>
    <row r="7" spans="1:7" ht="10.5" customHeight="1">
      <c r="A7" s="98"/>
      <c r="B7" s="134"/>
      <c r="C7" s="254"/>
      <c r="D7" s="259"/>
      <c r="E7" s="254"/>
      <c r="F7" s="258"/>
      <c r="G7" s="21"/>
    </row>
    <row r="8" spans="1:7" ht="15">
      <c r="A8" s="102" t="s">
        <v>13</v>
      </c>
      <c r="B8" s="4"/>
      <c r="C8" s="247"/>
      <c r="D8" s="103"/>
      <c r="E8" s="247"/>
      <c r="F8" s="5"/>
      <c r="G8" s="5"/>
    </row>
    <row r="9" spans="1:7" ht="15">
      <c r="A9" s="104" t="s">
        <v>5</v>
      </c>
      <c r="B9" s="4"/>
      <c r="C9" s="247">
        <v>92311</v>
      </c>
      <c r="D9" s="103"/>
      <c r="E9" s="247">
        <v>158031</v>
      </c>
      <c r="F9" s="5"/>
      <c r="G9" s="5"/>
    </row>
    <row r="10" spans="1:7" ht="15">
      <c r="A10" s="104" t="s">
        <v>6</v>
      </c>
      <c r="B10" s="4"/>
      <c r="C10" s="247">
        <v>-114651</v>
      </c>
      <c r="D10" s="103"/>
      <c r="E10" s="247">
        <v>-128899</v>
      </c>
      <c r="F10" s="5"/>
      <c r="G10" s="5"/>
    </row>
    <row r="11" spans="1:7" ht="15">
      <c r="A11" s="104" t="s">
        <v>43</v>
      </c>
      <c r="B11" s="4"/>
      <c r="C11" s="247">
        <v>-12131</v>
      </c>
      <c r="D11" s="103"/>
      <c r="E11" s="247">
        <v>-12253</v>
      </c>
      <c r="F11" s="5"/>
      <c r="G11" s="5"/>
    </row>
    <row r="12" spans="1:7" s="6" customFormat="1" ht="15">
      <c r="A12" s="235" t="s">
        <v>89</v>
      </c>
      <c r="B12" s="135"/>
      <c r="C12" s="247">
        <v>8726</v>
      </c>
      <c r="D12" s="103"/>
      <c r="E12" s="247">
        <v>3153</v>
      </c>
      <c r="F12" s="5"/>
      <c r="G12" s="5"/>
    </row>
    <row r="13" spans="1:7" s="6" customFormat="1" ht="15">
      <c r="A13" s="235" t="s">
        <v>94</v>
      </c>
      <c r="B13" s="135"/>
      <c r="C13" s="247">
        <v>-1310</v>
      </c>
      <c r="D13" s="103"/>
      <c r="E13" s="247">
        <v>-808</v>
      </c>
      <c r="F13" s="5"/>
      <c r="G13" s="5"/>
    </row>
    <row r="14" spans="1:7" s="6" customFormat="1" ht="15">
      <c r="A14" s="235" t="s">
        <v>123</v>
      </c>
      <c r="B14" s="135"/>
      <c r="C14" s="247">
        <v>-891</v>
      </c>
      <c r="D14" s="103"/>
      <c r="E14" s="247">
        <v>-780</v>
      </c>
      <c r="F14" s="5"/>
      <c r="G14" s="5"/>
    </row>
    <row r="15" spans="1:7" s="6" customFormat="1" ht="15">
      <c r="A15" s="235" t="s">
        <v>45</v>
      </c>
      <c r="B15" s="135"/>
      <c r="C15" s="247">
        <v>-166</v>
      </c>
      <c r="D15" s="103"/>
      <c r="E15" s="247">
        <v>-290</v>
      </c>
      <c r="F15" s="5"/>
      <c r="G15" s="5"/>
    </row>
    <row r="16" spans="1:7" s="6" customFormat="1" ht="15">
      <c r="A16" s="235" t="s">
        <v>122</v>
      </c>
      <c r="B16" s="135"/>
      <c r="C16" s="247">
        <v>-663</v>
      </c>
      <c r="D16" s="103"/>
      <c r="E16" s="247">
        <v>-639</v>
      </c>
      <c r="F16" s="5"/>
      <c r="G16" s="5"/>
    </row>
    <row r="17" spans="1:7" s="6" customFormat="1" ht="15">
      <c r="A17" s="236" t="s">
        <v>131</v>
      </c>
      <c r="B17" s="135"/>
      <c r="C17" s="248">
        <f>SUM(C9:C16)</f>
        <v>-28775</v>
      </c>
      <c r="D17" s="105"/>
      <c r="E17" s="260">
        <f>SUM(E9:E16)</f>
        <v>17515</v>
      </c>
      <c r="F17" s="5"/>
      <c r="G17" s="5"/>
    </row>
    <row r="18" spans="1:7" ht="15">
      <c r="A18" s="235"/>
      <c r="B18" s="4"/>
      <c r="C18" s="247"/>
      <c r="D18" s="103"/>
      <c r="E18" s="247"/>
      <c r="F18" s="5"/>
      <c r="G18" s="5"/>
    </row>
    <row r="19" spans="1:7" ht="15">
      <c r="A19" s="236" t="s">
        <v>14</v>
      </c>
      <c r="B19" s="4"/>
      <c r="C19" s="247"/>
      <c r="D19" s="103"/>
      <c r="E19" s="247"/>
      <c r="F19" s="5"/>
      <c r="G19" s="5"/>
    </row>
    <row r="20" spans="1:7" ht="15">
      <c r="A20" s="104" t="s">
        <v>32</v>
      </c>
      <c r="B20" s="4"/>
      <c r="C20" s="247">
        <v>-1283</v>
      </c>
      <c r="D20" s="103"/>
      <c r="E20" s="247">
        <v>-3236</v>
      </c>
      <c r="F20" s="5"/>
      <c r="G20" s="5"/>
    </row>
    <row r="21" spans="1:7" ht="15">
      <c r="A21" s="104" t="s">
        <v>31</v>
      </c>
      <c r="B21" s="4"/>
      <c r="C21" s="247">
        <v>136</v>
      </c>
      <c r="D21" s="103"/>
      <c r="E21" s="247">
        <v>205</v>
      </c>
      <c r="F21" s="5"/>
      <c r="G21" s="5"/>
    </row>
    <row r="22" spans="1:7" ht="17.25" customHeight="1">
      <c r="A22" s="102" t="s">
        <v>108</v>
      </c>
      <c r="B22" s="4"/>
      <c r="C22" s="248">
        <f>SUM(C20:C21)</f>
        <v>-1147</v>
      </c>
      <c r="D22" s="105"/>
      <c r="E22" s="260">
        <f>SUM(E20:E21)</f>
        <v>-3031</v>
      </c>
      <c r="F22" s="5"/>
      <c r="G22" s="5"/>
    </row>
    <row r="23" spans="1:7" ht="15">
      <c r="A23" s="104"/>
      <c r="B23" s="4"/>
      <c r="C23" s="247"/>
      <c r="D23" s="103"/>
      <c r="E23" s="247"/>
      <c r="F23" s="5"/>
      <c r="G23" s="5"/>
    </row>
    <row r="24" spans="1:7" ht="15">
      <c r="A24" s="106" t="s">
        <v>15</v>
      </c>
      <c r="B24" s="4"/>
      <c r="C24" s="249"/>
      <c r="D24" s="107"/>
      <c r="E24" s="249"/>
      <c r="F24" s="22"/>
      <c r="G24" s="5"/>
    </row>
    <row r="25" spans="1:7" ht="15">
      <c r="A25" s="104" t="s">
        <v>48</v>
      </c>
      <c r="B25" s="4"/>
      <c r="C25" s="250">
        <v>41990</v>
      </c>
      <c r="D25" s="103"/>
      <c r="E25" s="250">
        <v>83200</v>
      </c>
      <c r="F25" s="22"/>
      <c r="G25" s="5"/>
    </row>
    <row r="26" spans="1:7" ht="15">
      <c r="A26" s="104" t="s">
        <v>49</v>
      </c>
      <c r="B26" s="4"/>
      <c r="C26" s="247">
        <v>-54790</v>
      </c>
      <c r="D26" s="103"/>
      <c r="E26" s="247">
        <v>-87150</v>
      </c>
      <c r="F26" s="22"/>
      <c r="G26" s="5"/>
    </row>
    <row r="27" spans="1:7" ht="15">
      <c r="A27" s="104" t="s">
        <v>42</v>
      </c>
      <c r="B27" s="4"/>
      <c r="C27" s="247">
        <v>0</v>
      </c>
      <c r="D27" s="103"/>
      <c r="E27" s="247">
        <v>850</v>
      </c>
      <c r="F27" s="5"/>
      <c r="G27" s="5"/>
    </row>
    <row r="28" spans="1:7" ht="15">
      <c r="A28" s="104" t="s">
        <v>52</v>
      </c>
      <c r="B28" s="4"/>
      <c r="C28" s="247">
        <v>-4613</v>
      </c>
      <c r="D28" s="103"/>
      <c r="E28" s="247">
        <v>-3645</v>
      </c>
      <c r="F28" s="5"/>
      <c r="G28" s="5"/>
    </row>
    <row r="29" spans="1:7" ht="15">
      <c r="A29" s="104" t="s">
        <v>41</v>
      </c>
      <c r="B29" s="4"/>
      <c r="C29" s="247">
        <v>-282</v>
      </c>
      <c r="D29" s="103"/>
      <c r="E29" s="247">
        <v>-545</v>
      </c>
      <c r="F29" s="5"/>
      <c r="G29" s="5"/>
    </row>
    <row r="30" spans="1:7" ht="15">
      <c r="A30" s="104" t="s">
        <v>16</v>
      </c>
      <c r="B30" s="4"/>
      <c r="C30" s="247">
        <v>-34</v>
      </c>
      <c r="D30" s="103"/>
      <c r="E30" s="247">
        <v>-39</v>
      </c>
      <c r="F30" s="5"/>
      <c r="G30" s="5"/>
    </row>
    <row r="31" spans="1:7" ht="15">
      <c r="A31" s="104" t="s">
        <v>115</v>
      </c>
      <c r="B31" s="4"/>
      <c r="C31" s="247">
        <v>-11</v>
      </c>
      <c r="E31" s="247"/>
      <c r="F31" s="5"/>
      <c r="G31" s="5"/>
    </row>
    <row r="32" spans="1:6" ht="15">
      <c r="A32" s="102" t="s">
        <v>137</v>
      </c>
      <c r="B32" s="4"/>
      <c r="C32" s="248">
        <f>SUM(C25:C31)</f>
        <v>-17740</v>
      </c>
      <c r="D32" s="232"/>
      <c r="E32" s="260">
        <f>SUM(E25:E31)</f>
        <v>-7329</v>
      </c>
      <c r="F32" s="7"/>
    </row>
    <row r="33" spans="1:5" ht="15">
      <c r="A33" s="108"/>
      <c r="B33" s="4"/>
      <c r="C33" s="247"/>
      <c r="E33" s="247"/>
    </row>
    <row r="34" spans="1:6" s="6" customFormat="1" ht="26.25" customHeight="1">
      <c r="A34" s="46" t="s">
        <v>138</v>
      </c>
      <c r="B34" s="135"/>
      <c r="C34" s="251">
        <f>SUM(C17,C22,C32)</f>
        <v>-47662</v>
      </c>
      <c r="D34" s="233"/>
      <c r="E34" s="233">
        <f>SUM(E17,E22,E32)</f>
        <v>7155</v>
      </c>
      <c r="F34" s="23"/>
    </row>
    <row r="35" spans="1:5" ht="15">
      <c r="A35" s="108"/>
      <c r="B35" s="4"/>
      <c r="C35" s="247"/>
      <c r="E35" s="247"/>
    </row>
    <row r="36" spans="1:6" s="44" customFormat="1" ht="15">
      <c r="A36" s="108" t="s">
        <v>40</v>
      </c>
      <c r="B36" s="43"/>
      <c r="C36" s="247">
        <v>52644</v>
      </c>
      <c r="D36" s="109"/>
      <c r="E36" s="261">
        <v>560</v>
      </c>
      <c r="F36" s="43"/>
    </row>
    <row r="37" spans="1:6" s="44" customFormat="1" ht="15">
      <c r="A37" s="108"/>
      <c r="B37" s="43"/>
      <c r="C37" s="247"/>
      <c r="D37" s="43"/>
      <c r="E37" s="261"/>
      <c r="F37" s="43"/>
    </row>
    <row r="38" spans="1:6" s="45" customFormat="1" ht="15" thickBot="1">
      <c r="A38" s="46" t="s">
        <v>139</v>
      </c>
      <c r="B38" s="136">
        <v>16</v>
      </c>
      <c r="C38" s="252">
        <f>SUM(C34,C36)</f>
        <v>4982</v>
      </c>
      <c r="D38" s="234"/>
      <c r="E38" s="234">
        <f>SUM(E34,E36)</f>
        <v>7715</v>
      </c>
      <c r="F38" s="42"/>
    </row>
    <row r="39" spans="1:6" s="45" customFormat="1" ht="15" thickTop="1">
      <c r="A39" s="110"/>
      <c r="B39" s="136"/>
      <c r="C39" s="249"/>
      <c r="D39" s="105"/>
      <c r="E39" s="262"/>
      <c r="F39" s="42"/>
    </row>
    <row r="40" spans="1:6" s="45" customFormat="1" ht="14.25">
      <c r="A40" s="110"/>
      <c r="B40" s="136"/>
      <c r="C40" s="262"/>
      <c r="D40" s="105"/>
      <c r="E40" s="262"/>
      <c r="F40" s="42"/>
    </row>
    <row r="41" spans="1:6" s="45" customFormat="1" ht="14.25">
      <c r="A41" s="110"/>
      <c r="B41" s="136"/>
      <c r="C41" s="262"/>
      <c r="D41" s="105"/>
      <c r="E41" s="262"/>
      <c r="F41" s="42"/>
    </row>
    <row r="42" spans="1:6" s="45" customFormat="1" ht="14.25">
      <c r="A42" s="110"/>
      <c r="B42" s="136"/>
      <c r="C42" s="262"/>
      <c r="D42" s="105"/>
      <c r="E42" s="262"/>
      <c r="F42" s="42"/>
    </row>
    <row r="43" spans="1:6" s="45" customFormat="1" ht="14.25">
      <c r="A43" s="110"/>
      <c r="B43" s="136"/>
      <c r="C43" s="262"/>
      <c r="D43" s="105"/>
      <c r="E43" s="262"/>
      <c r="F43" s="42"/>
    </row>
    <row r="44" spans="1:6" s="143" customFormat="1" ht="15">
      <c r="A44" s="3"/>
      <c r="B44" s="145"/>
      <c r="C44" s="145"/>
      <c r="D44" s="145"/>
      <c r="E44" s="145"/>
      <c r="F44" s="4"/>
    </row>
    <row r="45" spans="1:5" ht="15">
      <c r="A45" s="144"/>
      <c r="B45" s="145"/>
      <c r="C45" s="145"/>
      <c r="D45" s="145"/>
      <c r="E45" s="145"/>
    </row>
    <row r="46" spans="2:5" ht="12.75">
      <c r="B46" s="145"/>
      <c r="C46" s="145"/>
      <c r="D46" s="145"/>
      <c r="E46" s="145"/>
    </row>
    <row r="47" spans="2:5" ht="12.75">
      <c r="B47" s="68"/>
      <c r="C47" s="68"/>
      <c r="D47" s="27"/>
      <c r="E47" s="68"/>
    </row>
    <row r="48" spans="1:5" ht="15">
      <c r="A48" s="123" t="s">
        <v>104</v>
      </c>
      <c r="B48" s="123" t="s">
        <v>102</v>
      </c>
      <c r="E48" s="126"/>
    </row>
    <row r="49" spans="1:6" ht="15">
      <c r="A49" s="148" t="s">
        <v>39</v>
      </c>
      <c r="B49" s="69"/>
      <c r="F49" s="52" t="s">
        <v>82</v>
      </c>
    </row>
    <row r="50" spans="1:6" ht="15">
      <c r="A50" s="84"/>
      <c r="B50" s="126"/>
      <c r="C50" s="69"/>
      <c r="D50" s="85"/>
      <c r="E50" s="69"/>
      <c r="F50" s="38"/>
    </row>
    <row r="51" spans="1:6" ht="15">
      <c r="A51" s="85"/>
      <c r="B51" s="126"/>
      <c r="C51" s="69"/>
      <c r="D51" s="85"/>
      <c r="E51" s="69"/>
      <c r="F51" s="38"/>
    </row>
    <row r="52" spans="1:6" ht="15">
      <c r="A52" s="38"/>
      <c r="B52" s="126"/>
      <c r="C52" s="69"/>
      <c r="D52" s="38"/>
      <c r="E52" s="69"/>
      <c r="F52" s="38"/>
    </row>
    <row r="53" spans="1:6" ht="15" customHeight="1">
      <c r="A53" s="272"/>
      <c r="B53" s="272"/>
      <c r="C53" s="272"/>
      <c r="D53" s="272"/>
      <c r="E53" s="272"/>
      <c r="F53" s="272"/>
    </row>
    <row r="54" ht="15">
      <c r="A54" s="159"/>
    </row>
    <row r="55" ht="15">
      <c r="A55" s="160"/>
    </row>
    <row r="56" ht="15">
      <c r="A56" s="161"/>
    </row>
    <row r="57" ht="15">
      <c r="A57" s="162"/>
    </row>
    <row r="58" ht="15">
      <c r="A58" s="163"/>
    </row>
    <row r="59" ht="15">
      <c r="A59" s="164"/>
    </row>
    <row r="60" ht="15">
      <c r="A60" s="163"/>
    </row>
    <row r="61" ht="15">
      <c r="A61" s="165"/>
    </row>
    <row r="62" ht="15">
      <c r="A62" s="165"/>
    </row>
  </sheetData>
  <mergeCells count="5">
    <mergeCell ref="A53:F53"/>
    <mergeCell ref="C5:C6"/>
    <mergeCell ref="E5:E6"/>
    <mergeCell ref="A1:E1"/>
    <mergeCell ref="A2:E2"/>
  </mergeCells>
  <printOptions/>
  <pageMargins left="0.984251968503937" right="0.35433070866141736" top="0.5905511811023623" bottom="0.2755905511811024" header="0.3937007874015748" footer="0.15748031496062992"/>
  <pageSetup blackAndWhite="1" firstPageNumber="1" useFirstPageNumber="1" horizontalDpi="600" verticalDpi="600" orientation="portrait" paperSize="9" scale="7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zoomScaleSheetLayoutView="100" workbookViewId="0" topLeftCell="A1">
      <selection activeCell="J40" sqref="J40"/>
    </sheetView>
  </sheetViews>
  <sheetFormatPr defaultColWidth="9.140625" defaultRowHeight="12.75"/>
  <cols>
    <col min="1" max="1" width="58.7109375" style="16" bestFit="1" customWidth="1"/>
    <col min="2" max="2" width="13.421875" style="16" customWidth="1"/>
    <col min="3" max="3" width="12.421875" style="16" customWidth="1"/>
    <col min="4" max="4" width="0.71875" style="16" customWidth="1"/>
    <col min="5" max="5" width="11.00390625" style="16" customWidth="1"/>
    <col min="6" max="6" width="0.71875" style="16" customWidth="1"/>
    <col min="7" max="7" width="11.00390625" style="16" customWidth="1"/>
    <col min="8" max="8" width="0.71875" style="16" customWidth="1"/>
    <col min="9" max="9" width="18.421875" style="16" customWidth="1"/>
    <col min="10" max="10" width="0.85546875" style="16" customWidth="1"/>
    <col min="11" max="11" width="12.00390625" style="16" customWidth="1"/>
    <col min="12" max="12" width="0.85546875" style="16" customWidth="1"/>
    <col min="13" max="13" width="10.7109375" style="16" customWidth="1"/>
    <col min="14" max="16384" width="9.140625" style="16" customWidth="1"/>
  </cols>
  <sheetData>
    <row r="1" spans="1:13" ht="18" customHeight="1">
      <c r="A1" s="218" t="str">
        <f>'[1]Cover '!D1</f>
        <v>НЕОХИМ АД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8" customHeight="1">
      <c r="A2" s="273" t="s">
        <v>77</v>
      </c>
      <c r="B2" s="273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18" customHeight="1">
      <c r="A3" s="171" t="str">
        <f>SCI!A3</f>
        <v>към 30 юни 2017 година</v>
      </c>
      <c r="B3" s="151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8" customHeight="1">
      <c r="A4" s="151"/>
      <c r="B4" s="151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18" customHeight="1">
      <c r="A5" s="151"/>
      <c r="B5" s="151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6.5" customHeight="1">
      <c r="A6" s="194"/>
      <c r="B6" s="194"/>
      <c r="C6" s="282" t="s">
        <v>36</v>
      </c>
      <c r="D6" s="193"/>
      <c r="E6" s="282" t="s">
        <v>50</v>
      </c>
      <c r="F6" s="193"/>
      <c r="G6" s="282" t="s">
        <v>19</v>
      </c>
      <c r="H6" s="193"/>
      <c r="I6" s="281" t="s">
        <v>97</v>
      </c>
      <c r="J6" s="281"/>
      <c r="K6" s="281"/>
      <c r="L6" s="193"/>
      <c r="M6" s="282" t="s">
        <v>44</v>
      </c>
    </row>
    <row r="7" spans="1:13" s="48" customFormat="1" ht="15" customHeight="1">
      <c r="A7" s="195"/>
      <c r="B7" s="195"/>
      <c r="C7" s="282"/>
      <c r="D7" s="196"/>
      <c r="E7" s="282"/>
      <c r="F7" s="196"/>
      <c r="G7" s="282"/>
      <c r="H7" s="196"/>
      <c r="I7" s="279" t="s">
        <v>103</v>
      </c>
      <c r="J7" s="196"/>
      <c r="K7" s="279" t="s">
        <v>124</v>
      </c>
      <c r="L7" s="196"/>
      <c r="M7" s="282"/>
    </row>
    <row r="8" spans="1:13" s="49" customFormat="1" ht="57.75" customHeight="1">
      <c r="A8" s="193"/>
      <c r="B8" s="173" t="s">
        <v>4</v>
      </c>
      <c r="C8" s="282"/>
      <c r="D8" s="197"/>
      <c r="E8" s="282"/>
      <c r="F8" s="197"/>
      <c r="G8" s="282"/>
      <c r="H8" s="197"/>
      <c r="I8" s="280"/>
      <c r="J8" s="197"/>
      <c r="K8" s="280"/>
      <c r="L8" s="197"/>
      <c r="M8" s="282"/>
    </row>
    <row r="9" spans="1:13" s="51" customFormat="1" ht="12.75">
      <c r="A9" s="198"/>
      <c r="B9" s="198"/>
      <c r="C9" s="216" t="s">
        <v>72</v>
      </c>
      <c r="D9" s="216"/>
      <c r="E9" s="216" t="s">
        <v>72</v>
      </c>
      <c r="F9" s="216"/>
      <c r="G9" s="216" t="s">
        <v>72</v>
      </c>
      <c r="H9" s="216"/>
      <c r="I9" s="216" t="s">
        <v>72</v>
      </c>
      <c r="J9" s="216"/>
      <c r="K9" s="216" t="s">
        <v>72</v>
      </c>
      <c r="L9" s="216"/>
      <c r="M9" s="216" t="s">
        <v>72</v>
      </c>
    </row>
    <row r="10" spans="1:13" s="49" customFormat="1" ht="12.75">
      <c r="A10" s="193"/>
      <c r="B10" s="193"/>
      <c r="C10" s="200"/>
      <c r="D10" s="200"/>
      <c r="E10" s="200"/>
      <c r="F10" s="200"/>
      <c r="G10" s="200"/>
      <c r="H10" s="200"/>
      <c r="I10" s="199"/>
      <c r="J10" s="200"/>
      <c r="K10" s="199"/>
      <c r="L10" s="200"/>
      <c r="M10" s="200"/>
    </row>
    <row r="11" spans="1:13" s="49" customFormat="1" ht="12.75" hidden="1">
      <c r="A11" s="201" t="s">
        <v>90</v>
      </c>
      <c r="B11" s="201"/>
      <c r="C11" s="202">
        <v>2654</v>
      </c>
      <c r="D11" s="203"/>
      <c r="E11" s="202">
        <v>-3575</v>
      </c>
      <c r="F11" s="203"/>
      <c r="G11" s="202">
        <v>265</v>
      </c>
      <c r="H11" s="203"/>
      <c r="I11" s="202">
        <v>93523</v>
      </c>
      <c r="J11" s="203"/>
      <c r="K11" s="202">
        <v>93523</v>
      </c>
      <c r="L11" s="203"/>
      <c r="M11" s="202">
        <v>92867</v>
      </c>
    </row>
    <row r="12" spans="1:13" s="49" customFormat="1" ht="12.75" hidden="1">
      <c r="A12" s="195"/>
      <c r="B12" s="195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</row>
    <row r="13" spans="1:13" s="49" customFormat="1" ht="12.75" hidden="1">
      <c r="A13" s="205" t="s">
        <v>91</v>
      </c>
      <c r="B13" s="195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</row>
    <row r="14" spans="1:13" s="47" customFormat="1" ht="5.25" customHeight="1" hidden="1">
      <c r="A14" s="206"/>
      <c r="B14" s="207"/>
      <c r="C14" s="208"/>
      <c r="D14" s="208"/>
      <c r="E14" s="208"/>
      <c r="F14" s="208"/>
      <c r="G14" s="208"/>
      <c r="H14" s="208"/>
      <c r="I14" s="208"/>
      <c r="J14" s="206"/>
      <c r="K14" s="208"/>
      <c r="L14" s="206"/>
      <c r="M14" s="208"/>
    </row>
    <row r="15" spans="1:13" s="49" customFormat="1" ht="12.75" hidden="1">
      <c r="A15" s="209" t="s">
        <v>92</v>
      </c>
      <c r="B15" s="209"/>
      <c r="C15" s="111">
        <v>0</v>
      </c>
      <c r="D15" s="204"/>
      <c r="E15" s="111">
        <v>0</v>
      </c>
      <c r="F15" s="204"/>
      <c r="G15" s="111">
        <v>0</v>
      </c>
      <c r="H15" s="204"/>
      <c r="I15" s="204">
        <v>19644</v>
      </c>
      <c r="J15" s="195"/>
      <c r="K15" s="204">
        <v>19644</v>
      </c>
      <c r="L15" s="195"/>
      <c r="M15" s="204">
        <f>SUM(C15:K15)</f>
        <v>39288</v>
      </c>
    </row>
    <row r="16" spans="1:13" s="49" customFormat="1" ht="6.75" customHeight="1" hidden="1">
      <c r="A16" s="195"/>
      <c r="B16" s="209"/>
      <c r="C16" s="204"/>
      <c r="D16" s="204"/>
      <c r="E16" s="204"/>
      <c r="F16" s="204"/>
      <c r="G16" s="204"/>
      <c r="H16" s="204"/>
      <c r="I16" s="204"/>
      <c r="J16" s="195"/>
      <c r="K16" s="204"/>
      <c r="L16" s="195"/>
      <c r="M16" s="204"/>
    </row>
    <row r="17" spans="1:13" s="49" customFormat="1" ht="12.75" hidden="1">
      <c r="A17" s="209" t="s">
        <v>73</v>
      </c>
      <c r="B17" s="210"/>
      <c r="C17" s="111">
        <v>0</v>
      </c>
      <c r="D17" s="111"/>
      <c r="E17" s="111">
        <v>0</v>
      </c>
      <c r="F17" s="111"/>
      <c r="G17" s="111">
        <v>0</v>
      </c>
      <c r="H17" s="111"/>
      <c r="I17" s="111">
        <v>0</v>
      </c>
      <c r="J17" s="111"/>
      <c r="K17" s="111">
        <v>0</v>
      </c>
      <c r="L17" s="111"/>
      <c r="M17" s="204">
        <f>SUM(C17:K17)</f>
        <v>0</v>
      </c>
    </row>
    <row r="18" spans="1:13" s="49" customFormat="1" ht="7.5" customHeight="1">
      <c r="A18" s="201"/>
      <c r="B18" s="20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s="39" customFormat="1" ht="15.75" thickBot="1">
      <c r="A19" s="211" t="s">
        <v>126</v>
      </c>
      <c r="B19" s="195"/>
      <c r="C19" s="212">
        <v>2654</v>
      </c>
      <c r="D19" s="111"/>
      <c r="E19" s="212">
        <v>-3575</v>
      </c>
      <c r="F19" s="111"/>
      <c r="G19" s="212">
        <v>265</v>
      </c>
      <c r="H19" s="111"/>
      <c r="I19" s="212">
        <v>-1068</v>
      </c>
      <c r="J19" s="111"/>
      <c r="K19" s="212">
        <v>78028</v>
      </c>
      <c r="L19" s="111"/>
      <c r="M19" s="212">
        <f>SUM(C19:K19)</f>
        <v>76304</v>
      </c>
    </row>
    <row r="20" spans="1:13" s="39" customFormat="1" ht="9" customHeight="1" thickTop="1">
      <c r="A20" s="211"/>
      <c r="B20" s="195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</row>
    <row r="21" spans="1:13" s="39" customFormat="1" ht="12.75">
      <c r="A21" s="205" t="s">
        <v>111</v>
      </c>
      <c r="B21" s="195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</row>
    <row r="22" spans="1:13" s="39" customFormat="1" ht="8.25" customHeight="1">
      <c r="A22" s="206"/>
      <c r="B22" s="207"/>
      <c r="C22" s="208"/>
      <c r="D22" s="208"/>
      <c r="E22" s="208"/>
      <c r="F22" s="208"/>
      <c r="G22" s="208"/>
      <c r="H22" s="208"/>
      <c r="I22" s="208"/>
      <c r="J22" s="206"/>
      <c r="K22" s="208"/>
      <c r="L22" s="206"/>
      <c r="M22" s="208"/>
    </row>
    <row r="23" spans="1:13" s="39" customFormat="1" ht="17.25" customHeight="1">
      <c r="A23" s="195" t="s">
        <v>114</v>
      </c>
      <c r="B23" s="207"/>
      <c r="C23" s="208"/>
      <c r="D23" s="208"/>
      <c r="E23" s="208"/>
      <c r="F23" s="208"/>
      <c r="G23" s="208"/>
      <c r="H23" s="208"/>
      <c r="I23" s="208"/>
      <c r="J23" s="206"/>
      <c r="K23" s="204">
        <v>-2068</v>
      </c>
      <c r="L23" s="206"/>
      <c r="M23" s="204">
        <f>SUM(C23:K23)</f>
        <v>-2068</v>
      </c>
    </row>
    <row r="24" spans="1:13" s="39" customFormat="1" ht="8.25" customHeight="1">
      <c r="A24" s="206"/>
      <c r="B24" s="207"/>
      <c r="C24" s="208"/>
      <c r="D24" s="208"/>
      <c r="E24" s="208"/>
      <c r="F24" s="208"/>
      <c r="G24" s="208"/>
      <c r="H24" s="208"/>
      <c r="I24" s="208"/>
      <c r="J24" s="206"/>
      <c r="K24" s="208"/>
      <c r="L24" s="206"/>
      <c r="M24" s="208"/>
    </row>
    <row r="25" spans="1:13" s="39" customFormat="1" ht="12.75">
      <c r="A25" s="220" t="s">
        <v>109</v>
      </c>
      <c r="B25" s="195"/>
      <c r="C25" s="221">
        <v>0</v>
      </c>
      <c r="D25" s="204"/>
      <c r="E25" s="221">
        <v>0</v>
      </c>
      <c r="F25" s="204"/>
      <c r="G25" s="221">
        <v>0</v>
      </c>
      <c r="H25" s="204"/>
      <c r="I25" s="222">
        <f>SUM(I26:I27)</f>
        <v>-219</v>
      </c>
      <c r="J25" s="204"/>
      <c r="K25" s="222">
        <f>SUM(K26:K27)</f>
        <v>28027</v>
      </c>
      <c r="L25" s="204"/>
      <c r="M25" s="222">
        <f>SUM(M26:M27)</f>
        <v>27808</v>
      </c>
    </row>
    <row r="26" spans="1:13" s="39" customFormat="1" ht="12.75">
      <c r="A26" s="223" t="s">
        <v>118</v>
      </c>
      <c r="B26" s="195"/>
      <c r="C26" s="111">
        <v>0</v>
      </c>
      <c r="D26" s="204"/>
      <c r="E26" s="111">
        <v>0</v>
      </c>
      <c r="F26" s="204"/>
      <c r="G26" s="111">
        <v>0</v>
      </c>
      <c r="H26" s="204"/>
      <c r="I26" s="204">
        <v>0</v>
      </c>
      <c r="J26" s="204"/>
      <c r="K26" s="204">
        <v>28027</v>
      </c>
      <c r="L26" s="204"/>
      <c r="M26" s="204">
        <f>SUM(C26:K26)</f>
        <v>28027</v>
      </c>
    </row>
    <row r="27" spans="1:13" s="39" customFormat="1" ht="12.75">
      <c r="A27" s="223" t="s">
        <v>110</v>
      </c>
      <c r="B27" s="195"/>
      <c r="C27" s="111">
        <v>0</v>
      </c>
      <c r="D27" s="204"/>
      <c r="E27" s="111">
        <v>0</v>
      </c>
      <c r="F27" s="204"/>
      <c r="G27" s="111">
        <v>0</v>
      </c>
      <c r="H27" s="204"/>
      <c r="I27" s="204">
        <v>-219</v>
      </c>
      <c r="J27" s="204"/>
      <c r="K27" s="204">
        <v>0</v>
      </c>
      <c r="L27" s="204"/>
      <c r="M27" s="204">
        <f>SUM(C27:K27)</f>
        <v>-219</v>
      </c>
    </row>
    <row r="28" spans="1:13" s="39" customFormat="1" ht="11.25" customHeight="1">
      <c r="A28" s="206"/>
      <c r="B28" s="207"/>
      <c r="C28" s="208"/>
      <c r="D28" s="208"/>
      <c r="E28" s="208"/>
      <c r="F28" s="208"/>
      <c r="G28" s="208"/>
      <c r="H28" s="208"/>
      <c r="I28" s="208"/>
      <c r="J28" s="206"/>
      <c r="K28" s="208"/>
      <c r="L28" s="206"/>
      <c r="M28" s="208"/>
    </row>
    <row r="29" spans="1:13" s="39" customFormat="1" ht="15.75" thickBot="1">
      <c r="A29" s="211" t="s">
        <v>117</v>
      </c>
      <c r="B29" s="213">
        <v>17</v>
      </c>
      <c r="C29" s="214">
        <f>SUM(C19:C25)</f>
        <v>2654</v>
      </c>
      <c r="D29" s="111"/>
      <c r="E29" s="214">
        <f>SUM(E19:E25)</f>
        <v>-3575</v>
      </c>
      <c r="F29" s="111"/>
      <c r="G29" s="214">
        <f>SUM(G19:G25)</f>
        <v>265</v>
      </c>
      <c r="H29" s="111"/>
      <c r="I29" s="214">
        <f>SUM(I19:I25)</f>
        <v>-1287</v>
      </c>
      <c r="J29" s="111"/>
      <c r="K29" s="214">
        <f>SUM(K19:K25)</f>
        <v>103987</v>
      </c>
      <c r="L29" s="111"/>
      <c r="M29" s="214">
        <f>SUM(M19:M25)</f>
        <v>102044</v>
      </c>
    </row>
    <row r="30" spans="1:13" s="47" customFormat="1" ht="12.75" thickTop="1">
      <c r="A30" s="172"/>
      <c r="B30" s="197"/>
      <c r="C30" s="197"/>
      <c r="D30" s="197"/>
      <c r="E30" s="111"/>
      <c r="F30" s="111"/>
      <c r="G30" s="111"/>
      <c r="H30" s="111"/>
      <c r="I30" s="111"/>
      <c r="J30" s="111"/>
      <c r="K30" s="111"/>
      <c r="L30" s="111"/>
      <c r="M30" s="111"/>
    </row>
    <row r="31" spans="1:13" s="47" customFormat="1" ht="14.25">
      <c r="A31" s="215" t="s">
        <v>129</v>
      </c>
      <c r="B31" s="173"/>
      <c r="C31" s="173"/>
      <c r="D31" s="173"/>
      <c r="E31" s="111"/>
      <c r="F31" s="111"/>
      <c r="G31" s="111"/>
      <c r="H31" s="111"/>
      <c r="I31" s="111"/>
      <c r="J31" s="111"/>
      <c r="K31" s="111"/>
      <c r="L31" s="111"/>
      <c r="M31" s="111"/>
    </row>
    <row r="32" spans="1:13" s="47" customFormat="1" ht="14.25">
      <c r="A32" s="195" t="s">
        <v>114</v>
      </c>
      <c r="B32" s="173"/>
      <c r="C32" s="173"/>
      <c r="D32" s="173"/>
      <c r="E32" s="111"/>
      <c r="F32" s="111"/>
      <c r="G32" s="111"/>
      <c r="H32" s="111"/>
      <c r="I32" s="111"/>
      <c r="J32" s="111"/>
      <c r="K32" s="204">
        <v>-3362</v>
      </c>
      <c r="L32" s="206"/>
      <c r="M32" s="204">
        <f>SUM(C32:K32)</f>
        <v>-3362</v>
      </c>
    </row>
    <row r="33" spans="1:13" s="47" customFormat="1" ht="3.75" customHeight="1">
      <c r="A33" s="195"/>
      <c r="B33" s="173"/>
      <c r="C33" s="173"/>
      <c r="D33" s="173"/>
      <c r="E33" s="111"/>
      <c r="F33" s="111"/>
      <c r="G33" s="111"/>
      <c r="H33" s="111"/>
      <c r="I33" s="111"/>
      <c r="J33" s="111"/>
      <c r="K33" s="204"/>
      <c r="L33" s="206"/>
      <c r="M33" s="204"/>
    </row>
    <row r="34" spans="1:13" s="18" customFormat="1" ht="14.25">
      <c r="A34" s="220" t="s">
        <v>128</v>
      </c>
      <c r="B34" s="224"/>
      <c r="C34" s="221">
        <v>0</v>
      </c>
      <c r="D34" s="204"/>
      <c r="E34" s="221">
        <v>0</v>
      </c>
      <c r="F34" s="204"/>
      <c r="G34" s="221">
        <v>0</v>
      </c>
      <c r="H34" s="195"/>
      <c r="I34" s="222">
        <f>SUM(I35:I36)</f>
        <v>0</v>
      </c>
      <c r="J34" s="204"/>
      <c r="K34" s="222">
        <f>SUM(K35:K36)</f>
        <v>20369</v>
      </c>
      <c r="L34" s="204"/>
      <c r="M34" s="222">
        <f>SUM(M35:M36)</f>
        <v>20369</v>
      </c>
    </row>
    <row r="35" spans="1:13" s="18" customFormat="1" ht="14.25">
      <c r="A35" s="223" t="s">
        <v>127</v>
      </c>
      <c r="B35" s="224"/>
      <c r="C35" s="111">
        <v>0</v>
      </c>
      <c r="D35" s="204"/>
      <c r="E35" s="111">
        <v>0</v>
      </c>
      <c r="F35" s="204"/>
      <c r="G35" s="111">
        <v>0</v>
      </c>
      <c r="H35" s="195"/>
      <c r="I35" s="203">
        <v>0</v>
      </c>
      <c r="J35" s="195"/>
      <c r="K35" s="203">
        <f>SCI!D28</f>
        <v>20369</v>
      </c>
      <c r="L35" s="195"/>
      <c r="M35" s="204">
        <f>SUM(C35:K35)</f>
        <v>20369</v>
      </c>
    </row>
    <row r="36" spans="1:13" s="18" customFormat="1" ht="14.25">
      <c r="A36" s="223" t="s">
        <v>110</v>
      </c>
      <c r="B36" s="224"/>
      <c r="C36" s="111">
        <v>0</v>
      </c>
      <c r="D36" s="204"/>
      <c r="E36" s="111">
        <v>0</v>
      </c>
      <c r="F36" s="204"/>
      <c r="G36" s="111">
        <v>0</v>
      </c>
      <c r="H36" s="195"/>
      <c r="I36" s="203">
        <v>0</v>
      </c>
      <c r="J36" s="195"/>
      <c r="K36" s="203">
        <v>0</v>
      </c>
      <c r="L36" s="195"/>
      <c r="M36" s="204">
        <f>SUM(C36:K36)</f>
        <v>0</v>
      </c>
    </row>
    <row r="37" spans="1:13" s="18" customFormat="1" ht="10.5" customHeight="1">
      <c r="A37" s="211"/>
      <c r="B37" s="197"/>
      <c r="C37" s="197"/>
      <c r="D37" s="197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1:13" s="18" customFormat="1" ht="12.75" thickBot="1">
      <c r="A38" s="211" t="s">
        <v>136</v>
      </c>
      <c r="B38" s="213">
        <v>17</v>
      </c>
      <c r="C38" s="212">
        <f>C29+C34</f>
        <v>2654</v>
      </c>
      <c r="D38" s="111"/>
      <c r="E38" s="212">
        <f>E29+E34</f>
        <v>-3575</v>
      </c>
      <c r="F38" s="111"/>
      <c r="G38" s="212">
        <f>G29+G34</f>
        <v>265</v>
      </c>
      <c r="H38" s="111"/>
      <c r="I38" s="212">
        <f>I29+I34</f>
        <v>-1287</v>
      </c>
      <c r="J38" s="111"/>
      <c r="K38" s="212">
        <f>K29+K32+K34</f>
        <v>120994</v>
      </c>
      <c r="L38" s="111"/>
      <c r="M38" s="212">
        <f>M29+M32+M34</f>
        <v>119051</v>
      </c>
    </row>
    <row r="39" spans="1:13" s="17" customFormat="1" ht="15.75" thickTop="1">
      <c r="A39" s="217"/>
      <c r="B39" s="175"/>
      <c r="C39" s="174"/>
      <c r="D39" s="176"/>
      <c r="E39" s="112"/>
      <c r="F39" s="112"/>
      <c r="G39" s="112"/>
      <c r="H39" s="112"/>
      <c r="I39" s="155"/>
      <c r="J39" s="177"/>
      <c r="K39" s="155"/>
      <c r="L39" s="177"/>
      <c r="M39" s="112"/>
    </row>
    <row r="40" spans="1:13" s="17" customFormat="1" ht="12.75">
      <c r="A40" s="156"/>
      <c r="B40" s="175"/>
      <c r="C40" s="174"/>
      <c r="D40" s="178"/>
      <c r="E40" s="16"/>
      <c r="F40" s="16"/>
      <c r="G40" s="16"/>
      <c r="H40" s="16"/>
      <c r="I40" s="156"/>
      <c r="J40" s="4"/>
      <c r="K40" s="156"/>
      <c r="L40" s="4"/>
      <c r="M40" s="158"/>
    </row>
    <row r="41" spans="1:4" ht="12.75">
      <c r="A41" s="219"/>
      <c r="B41" s="137"/>
      <c r="C41" s="8"/>
      <c r="D41" s="4"/>
    </row>
    <row r="42" spans="1:4" ht="12.75">
      <c r="A42" s="219"/>
      <c r="B42" s="137"/>
      <c r="C42" s="8"/>
      <c r="D42" s="4"/>
    </row>
    <row r="43" spans="1:4" ht="12.75">
      <c r="A43" s="219"/>
      <c r="B43" s="137"/>
      <c r="C43" s="8"/>
      <c r="D43" s="4"/>
    </row>
    <row r="44" spans="1:4" ht="12.75">
      <c r="A44" s="219"/>
      <c r="B44" s="137"/>
      <c r="C44" s="8"/>
      <c r="D44" s="4"/>
    </row>
    <row r="45" spans="1:4" ht="12.75">
      <c r="A45" s="219"/>
      <c r="B45" s="137"/>
      <c r="C45" s="8"/>
      <c r="D45" s="4"/>
    </row>
    <row r="46" spans="1:13" ht="12.75">
      <c r="A46" s="144"/>
      <c r="B46" s="122"/>
      <c r="C46" s="122"/>
      <c r="D46" s="122"/>
      <c r="E46" s="112"/>
      <c r="F46" s="112"/>
      <c r="G46" s="112"/>
      <c r="H46" s="112"/>
      <c r="I46" s="112"/>
      <c r="J46" s="112"/>
      <c r="K46" s="112"/>
      <c r="L46" s="112"/>
      <c r="M46" s="112"/>
    </row>
    <row r="47" spans="1:13" ht="12.75">
      <c r="A47" s="153"/>
      <c r="B47" s="138"/>
      <c r="C47" s="138"/>
      <c r="D47" s="138"/>
      <c r="E47" s="112"/>
      <c r="F47" s="112"/>
      <c r="G47" s="112"/>
      <c r="H47" s="112"/>
      <c r="I47" s="112"/>
      <c r="J47" s="112"/>
      <c r="K47" s="112"/>
      <c r="L47" s="112"/>
      <c r="M47" s="112"/>
    </row>
    <row r="48" spans="1:13" ht="12.75">
      <c r="A48" s="154"/>
      <c r="B48" s="138"/>
      <c r="C48" s="138"/>
      <c r="D48" s="138"/>
      <c r="E48" s="112"/>
      <c r="F48" s="112"/>
      <c r="G48" s="112"/>
      <c r="H48" s="112"/>
      <c r="I48" s="112"/>
      <c r="J48" s="112"/>
      <c r="K48" s="112"/>
      <c r="L48" s="112"/>
      <c r="M48" s="112"/>
    </row>
    <row r="49" spans="1:13" ht="12.75">
      <c r="A49" s="154"/>
      <c r="B49" s="138"/>
      <c r="C49" s="138"/>
      <c r="D49" s="138"/>
      <c r="E49" s="112"/>
      <c r="F49" s="112"/>
      <c r="G49" s="112"/>
      <c r="H49" s="112"/>
      <c r="I49" s="112"/>
      <c r="J49" s="112"/>
      <c r="K49" s="112"/>
      <c r="L49" s="112"/>
      <c r="M49" s="112"/>
    </row>
    <row r="50" spans="1:13" ht="12.75">
      <c r="A50" s="153" t="s">
        <v>104</v>
      </c>
      <c r="B50" s="139"/>
      <c r="C50" s="153"/>
      <c r="D50" s="4"/>
      <c r="E50" s="153" t="s">
        <v>102</v>
      </c>
      <c r="F50" s="4"/>
      <c r="G50" s="139"/>
      <c r="H50" s="139"/>
      <c r="I50" s="139"/>
      <c r="J50" s="112"/>
      <c r="K50" s="112"/>
      <c r="L50" s="112"/>
      <c r="M50" s="112"/>
    </row>
    <row r="51" spans="1:13" ht="12.75">
      <c r="A51" s="155" t="s">
        <v>39</v>
      </c>
      <c r="B51" s="139"/>
      <c r="C51" s="138"/>
      <c r="D51" s="154"/>
      <c r="E51" s="112"/>
      <c r="F51" s="112"/>
      <c r="G51" s="112"/>
      <c r="H51" s="112"/>
      <c r="I51" s="283" t="s">
        <v>82</v>
      </c>
      <c r="J51" s="283"/>
      <c r="K51" s="283"/>
      <c r="L51" s="85"/>
      <c r="M51" s="112"/>
    </row>
    <row r="52" spans="1:13" ht="12.75">
      <c r="A52" s="156"/>
      <c r="B52" s="139"/>
      <c r="C52" s="138"/>
      <c r="D52" s="157"/>
      <c r="K52" s="156"/>
      <c r="L52" s="4"/>
      <c r="M52" s="158"/>
    </row>
    <row r="63" spans="1:6" ht="12.75">
      <c r="A63" s="181"/>
      <c r="B63" s="182"/>
      <c r="C63" s="180"/>
      <c r="D63" s="179"/>
      <c r="E63" s="179"/>
      <c r="F63" s="179"/>
    </row>
    <row r="64" spans="1:6" ht="12.75">
      <c r="A64" s="179"/>
      <c r="B64" s="182"/>
      <c r="C64" s="180"/>
      <c r="D64" s="179"/>
      <c r="E64" s="179"/>
      <c r="F64" s="179"/>
    </row>
    <row r="65" spans="1:6" ht="12.75">
      <c r="A65" s="179"/>
      <c r="B65" s="182"/>
      <c r="C65" s="180"/>
      <c r="D65" s="179"/>
      <c r="E65" s="179"/>
      <c r="F65" s="179"/>
    </row>
    <row r="66" spans="1:6" ht="12.75">
      <c r="A66" s="277"/>
      <c r="B66" s="277"/>
      <c r="C66" s="277"/>
      <c r="D66" s="277"/>
      <c r="E66" s="277"/>
      <c r="F66" s="277"/>
    </row>
  </sheetData>
  <mergeCells count="10">
    <mergeCell ref="A66:F66"/>
    <mergeCell ref="A2:M2"/>
    <mergeCell ref="I7:I8"/>
    <mergeCell ref="K7:K8"/>
    <mergeCell ref="I6:K6"/>
    <mergeCell ref="C6:C8"/>
    <mergeCell ref="E6:E8"/>
    <mergeCell ref="G6:G8"/>
    <mergeCell ref="M6:M8"/>
    <mergeCell ref="I51:K51"/>
  </mergeCells>
  <printOptions/>
  <pageMargins left="0.5905511811023623" right="0.35433070866141736" top="0.5905511811023623" bottom="0.2755905511811024" header="0.3937007874015748" footer="0.15748031496062992"/>
  <pageSetup blackAndWhite="1" firstPageNumber="1" useFirstPageNumber="1" horizontalDpi="600" verticalDpi="600" orientation="portrait" paperSize="9" scale="61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Milena Atanasova</cp:lastModifiedBy>
  <cp:lastPrinted>2017-07-24T10:45:24Z</cp:lastPrinted>
  <dcterms:created xsi:type="dcterms:W3CDTF">2003-02-07T14:36:34Z</dcterms:created>
  <dcterms:modified xsi:type="dcterms:W3CDTF">2017-07-26T12:16:53Z</dcterms:modified>
  <cp:category/>
  <cp:version/>
  <cp:contentType/>
  <cp:contentStatus/>
</cp:coreProperties>
</file>